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730" windowHeight="11760"/>
  </bookViews>
  <sheets>
    <sheet name="SUBESTAÇÃO" sheetId="1" r:id="rId1"/>
    <sheet name="BARRILETE" sheetId="2" r:id="rId2"/>
    <sheet name="RESUMO" sheetId="3" r:id="rId3"/>
  </sheets>
  <externalReferences>
    <externalReference r:id="rId4"/>
  </externalReferences>
  <definedNames>
    <definedName name="_xlnm._FilterDatabase" localSheetId="0" hidden="1">SUBESTAÇÃO!$A$1:$I$91</definedName>
    <definedName name="_xlnm.Print_Area" localSheetId="0">SUBESTAÇÃO!$A$1:$I$93</definedName>
    <definedName name="_xlnm.Print_Titles" localSheetId="1">BARRILETE!$1:$8</definedName>
    <definedName name="_xlnm.Print_Titles" localSheetId="0">SUBESTAÇÃO!$1:$8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44" i="2"/>
  <c r="I44" s="1"/>
  <c r="I45" s="1"/>
  <c r="H41"/>
  <c r="I41" s="1"/>
  <c r="I40"/>
  <c r="H40"/>
  <c r="H39"/>
  <c r="I39" s="1"/>
  <c r="I38"/>
  <c r="I42" s="1"/>
  <c r="H38"/>
  <c r="H35"/>
  <c r="I35" s="1"/>
  <c r="I34"/>
  <c r="H34"/>
  <c r="H33"/>
  <c r="I33" s="1"/>
  <c r="I32"/>
  <c r="H32"/>
  <c r="H31"/>
  <c r="I31" s="1"/>
  <c r="I30"/>
  <c r="H30"/>
  <c r="I26"/>
  <c r="H26"/>
  <c r="H25"/>
  <c r="I25" s="1"/>
  <c r="I24"/>
  <c r="H24"/>
  <c r="H23"/>
  <c r="I23" s="1"/>
  <c r="I22"/>
  <c r="H22"/>
  <c r="H21"/>
  <c r="I21" s="1"/>
  <c r="I20"/>
  <c r="H20"/>
  <c r="H19"/>
  <c r="I19" s="1"/>
  <c r="I18"/>
  <c r="H18"/>
  <c r="H17"/>
  <c r="I17" s="1"/>
  <c r="I16"/>
  <c r="H16"/>
  <c r="H15"/>
  <c r="I15" s="1"/>
  <c r="I14"/>
  <c r="H14"/>
  <c r="H13"/>
  <c r="I13" s="1"/>
  <c r="I12"/>
  <c r="H12"/>
  <c r="H11"/>
  <c r="I11" s="1"/>
  <c r="I10"/>
  <c r="H10"/>
  <c r="C14" i="3"/>
  <c r="C12"/>
  <c r="C10"/>
  <c r="H91" i="1"/>
  <c r="I91" s="1"/>
  <c r="H90"/>
  <c r="I90" s="1"/>
  <c r="H89"/>
  <c r="I89" s="1"/>
  <c r="H86"/>
  <c r="I86" s="1"/>
  <c r="H85"/>
  <c r="I85" s="1"/>
  <c r="H84"/>
  <c r="I84" s="1"/>
  <c r="H83"/>
  <c r="I83" s="1"/>
  <c r="H82"/>
  <c r="I82" s="1"/>
  <c r="H81"/>
  <c r="I81" s="1"/>
  <c r="H80"/>
  <c r="I80" s="1"/>
  <c r="H79"/>
  <c r="I79" s="1"/>
  <c r="H78"/>
  <c r="I78" s="1"/>
  <c r="H77"/>
  <c r="I77" s="1"/>
  <c r="H76"/>
  <c r="I76" s="1"/>
  <c r="H75"/>
  <c r="I75" s="1"/>
  <c r="H74"/>
  <c r="I74" s="1"/>
  <c r="H73"/>
  <c r="I73" s="1"/>
  <c r="H72"/>
  <c r="I72" s="1"/>
  <c r="H69"/>
  <c r="I69" s="1"/>
  <c r="H68"/>
  <c r="I68" s="1"/>
  <c r="H67"/>
  <c r="I67" s="1"/>
  <c r="H66"/>
  <c r="I66" s="1"/>
  <c r="H65"/>
  <c r="I65" s="1"/>
  <c r="H64"/>
  <c r="I64" s="1"/>
  <c r="H63"/>
  <c r="I63" s="1"/>
  <c r="H62"/>
  <c r="I62" s="1"/>
  <c r="H61"/>
  <c r="I61" s="1"/>
  <c r="H60"/>
  <c r="I60" s="1"/>
  <c r="H59"/>
  <c r="I59" s="1"/>
  <c r="H58"/>
  <c r="I58" s="1"/>
  <c r="H57"/>
  <c r="I57" s="1"/>
  <c r="H56"/>
  <c r="I56" s="1"/>
  <c r="H55"/>
  <c r="I55" s="1"/>
  <c r="H54"/>
  <c r="I54" s="1"/>
  <c r="H53"/>
  <c r="I53" s="1"/>
  <c r="H52"/>
  <c r="I52" s="1"/>
  <c r="H51"/>
  <c r="I51" s="1"/>
  <c r="H50"/>
  <c r="I50" s="1"/>
  <c r="H49"/>
  <c r="I49" s="1"/>
  <c r="H48"/>
  <c r="I48" s="1"/>
  <c r="H47"/>
  <c r="I47" s="1"/>
  <c r="H46"/>
  <c r="I46" s="1"/>
  <c r="H45"/>
  <c r="I45" s="1"/>
  <c r="H44"/>
  <c r="I44" s="1"/>
  <c r="H43"/>
  <c r="I43" s="1"/>
  <c r="H42"/>
  <c r="I42" s="1"/>
  <c r="H41"/>
  <c r="I41" s="1"/>
  <c r="H40"/>
  <c r="I40" s="1"/>
  <c r="H39"/>
  <c r="I39" s="1"/>
  <c r="H38"/>
  <c r="I38" s="1"/>
  <c r="H37"/>
  <c r="I37" s="1"/>
  <c r="H36"/>
  <c r="I36" s="1"/>
  <c r="H35"/>
  <c r="I35" s="1"/>
  <c r="H34"/>
  <c r="I34" s="1"/>
  <c r="H33"/>
  <c r="I33" s="1"/>
  <c r="H32"/>
  <c r="I32" s="1"/>
  <c r="H31"/>
  <c r="I31" s="1"/>
  <c r="H30"/>
  <c r="I30" s="1"/>
  <c r="H29"/>
  <c r="I29" s="1"/>
  <c r="H28"/>
  <c r="I28" s="1"/>
  <c r="H27"/>
  <c r="I27" s="1"/>
  <c r="H26"/>
  <c r="I26" s="1"/>
  <c r="H25"/>
  <c r="I25" s="1"/>
  <c r="H24"/>
  <c r="I24" s="1"/>
  <c r="H23"/>
  <c r="I23" s="1"/>
  <c r="H22"/>
  <c r="I22" s="1"/>
  <c r="H21"/>
  <c r="I21" s="1"/>
  <c r="H20"/>
  <c r="I20" s="1"/>
  <c r="H19"/>
  <c r="I19" s="1"/>
  <c r="H16"/>
  <c r="I16" s="1"/>
  <c r="I17" s="1"/>
  <c r="H13"/>
  <c r="I13" s="1"/>
  <c r="H12"/>
  <c r="I12" s="1"/>
  <c r="H11"/>
  <c r="I11" s="1"/>
  <c r="H10"/>
  <c r="I10" s="1"/>
  <c r="I36" i="2" l="1"/>
  <c r="I46" s="1"/>
  <c r="I27"/>
  <c r="I14" i="1"/>
  <c r="I92"/>
  <c r="I87"/>
  <c r="I70"/>
  <c r="I48" i="2" l="1"/>
  <c r="I93" i="1"/>
</calcChain>
</file>

<file path=xl/sharedStrings.xml><?xml version="1.0" encoding="utf-8"?>
<sst xmlns="http://schemas.openxmlformats.org/spreadsheetml/2006/main" count="377" uniqueCount="257">
  <si>
    <t>COMPANHIA DE SANEAMENTO DO PARÁ - COSANPA</t>
  </si>
  <si>
    <t>CONTRATANTE -COMPANHIA DE SANEAMENTO DO PARÁ</t>
  </si>
  <si>
    <t>MOEDA: REAL</t>
  </si>
  <si>
    <t>REFERÊNCIA</t>
  </si>
  <si>
    <t>ORDEM</t>
  </si>
  <si>
    <t>DESCRIÇÃO</t>
  </si>
  <si>
    <t>QUANTIDADE</t>
  </si>
  <si>
    <t>UNIDADE</t>
  </si>
  <si>
    <t>PR.UNITARIO</t>
  </si>
  <si>
    <t>PREÇO TOTAL</t>
  </si>
  <si>
    <t>1</t>
  </si>
  <si>
    <t>ADMINISTRAÇÃO LOCAL  MÃO-DE-OBRA</t>
  </si>
  <si>
    <t>1.1</t>
  </si>
  <si>
    <t>Engenheiro eletricista pleno - com encargos complementares</t>
  </si>
  <si>
    <t>1.2</t>
  </si>
  <si>
    <t>Eletrotécnico com encargos complementares</t>
  </si>
  <si>
    <t>1.3</t>
  </si>
  <si>
    <t>Eletricista industrial com encargos complementares</t>
  </si>
  <si>
    <t>1.4</t>
  </si>
  <si>
    <t>2</t>
  </si>
  <si>
    <t>Mobilização e Desmobilização do Canteiro</t>
  </si>
  <si>
    <t>2.1</t>
  </si>
  <si>
    <t>Placa de obra em chapa de aco galvanizado</t>
  </si>
  <si>
    <t>3</t>
  </si>
  <si>
    <t>3.2</t>
  </si>
  <si>
    <t>Alça dupla preformada de distribuição para cabo # 2 awg ca.</t>
  </si>
  <si>
    <t>3.3</t>
  </si>
  <si>
    <t>Isoladores poliméricos de ancoragem para o ramal de ligação</t>
  </si>
  <si>
    <t>3.4</t>
  </si>
  <si>
    <t>Gancho suspensão olhal em aço galv, espessura 16mm, abertura 21mm</t>
  </si>
  <si>
    <t>3.5</t>
  </si>
  <si>
    <t>Isolador polimerico tipo pilar para distribuição, classe 15 kv.</t>
  </si>
  <si>
    <t>3.6</t>
  </si>
  <si>
    <t>Pino isolador.</t>
  </si>
  <si>
    <t>3.7</t>
  </si>
  <si>
    <t>Parafuso cabeça quadrada zinc. a fogo, 16 x 125 mm</t>
  </si>
  <si>
    <t>3.8</t>
  </si>
  <si>
    <t>3.9</t>
  </si>
  <si>
    <t>Parafuso galvanizado, tipo máquina 16 x 200 mm</t>
  </si>
  <si>
    <t>3.10</t>
  </si>
  <si>
    <t>Parafuso galvanizado, tipo máquina 16 x 225 mm</t>
  </si>
  <si>
    <t>3.11</t>
  </si>
  <si>
    <t>Parafuso galvanizado, tipo máquina 16 x 275 mm</t>
  </si>
  <si>
    <t>3.12</t>
  </si>
  <si>
    <t>Parafuso galvanizado, tipo máquina 16 x 300 mm</t>
  </si>
  <si>
    <t>3.13</t>
  </si>
  <si>
    <t>Parafuso galvanizado, tipo máquina, de  Ø 16 x 125 mm.</t>
  </si>
  <si>
    <t>3.14</t>
  </si>
  <si>
    <t>Parafuso de cabeça abaulada de  Ø 16 x 45 mm.</t>
  </si>
  <si>
    <t>3.15</t>
  </si>
  <si>
    <t>Porca quadrada de 24 mm - rosca m 16 x 2.</t>
  </si>
  <si>
    <t>3.16</t>
  </si>
  <si>
    <t>Arruela  quadrada de Ø 18 x 38 mm.</t>
  </si>
  <si>
    <t>3.17</t>
  </si>
  <si>
    <t>Mão francesa plana de 619 mm.</t>
  </si>
  <si>
    <t>3.18</t>
  </si>
  <si>
    <t>Cruzeta com (90 x 90 x 2000) mm, material em concreto</t>
  </si>
  <si>
    <t>3.19</t>
  </si>
  <si>
    <t>3.20</t>
  </si>
  <si>
    <t>3.21</t>
  </si>
  <si>
    <t>Pára - raios de distribuição, polimérico tensão de 12kv, 10 ka, com suporte l.</t>
  </si>
  <si>
    <t>3.22</t>
  </si>
  <si>
    <t>Conector a compressão, bimetálico, para conexão do ramal de ligação aérea (t) com fio de cobre nu de # 16 mm² (d) (pára-raios e chaves fusíveis)</t>
  </si>
  <si>
    <t>3.23</t>
  </si>
  <si>
    <t>Conector tipo parafuso fendido  para conexão dos fios de cobre de # 16mm² entre si e com cabo de cobre de #50mm².</t>
  </si>
  <si>
    <t>3.24</t>
  </si>
  <si>
    <t>Conetor tipo cunha</t>
  </si>
  <si>
    <t>3.25</t>
  </si>
  <si>
    <t>3.28</t>
  </si>
  <si>
    <t>3.29</t>
  </si>
  <si>
    <t>3.30</t>
  </si>
  <si>
    <t>3.32</t>
  </si>
  <si>
    <t>3.33</t>
  </si>
  <si>
    <t>3.34</t>
  </si>
  <si>
    <t>3.35</t>
  </si>
  <si>
    <t>Cabo de cobre, seção 16 mm², isolação xlpe, 15 kv (cinza)</t>
  </si>
  <si>
    <t>3.36</t>
  </si>
  <si>
    <t>Cabo de cobre nú 50 mm² (aterramento)</t>
  </si>
  <si>
    <t>3.37</t>
  </si>
  <si>
    <t>3.38</t>
  </si>
  <si>
    <t>Terminal à compressão estanhado para cabo de cobre seção 35 mm²</t>
  </si>
  <si>
    <t>3.39</t>
  </si>
  <si>
    <t>Fita de aço inoxidavel de 32 mm com fecho.</t>
  </si>
  <si>
    <t>3.40</t>
  </si>
  <si>
    <t>3.41</t>
  </si>
  <si>
    <t>Curva 90g ferro galv eletrolitico 2" p/ eletroduto 50 mm</t>
  </si>
  <si>
    <t>3.42</t>
  </si>
  <si>
    <t>Eletroduto de pvc roscável de 1" (25 mm), sem luva</t>
  </si>
  <si>
    <t>3.43</t>
  </si>
  <si>
    <t>Luva ferro galv eletrolitico 2" p/ eletroduto de 50 mm</t>
  </si>
  <si>
    <t>3.44</t>
  </si>
  <si>
    <t>Luva pvc roscavel p/ eletroduto 1"</t>
  </si>
  <si>
    <t>3.45</t>
  </si>
  <si>
    <t>Bucha e arruela aluminio fundido p/ eletroduto 50mm (2'')</t>
  </si>
  <si>
    <t>3.46</t>
  </si>
  <si>
    <t>Bucha e arruela aluminio fundido p/ eletroduto 25mm (1'')</t>
  </si>
  <si>
    <t>3.47</t>
  </si>
  <si>
    <t>Curva 135g ferro galv eletrolitico 2" p/ eletroduto 50 mm</t>
  </si>
  <si>
    <t>3.48</t>
  </si>
  <si>
    <t>Fita isolante auto-fusao bt ref 3m ou similar</t>
  </si>
  <si>
    <t>3.49</t>
  </si>
  <si>
    <t>3.50</t>
  </si>
  <si>
    <t>Grampo gtdu para haste de aterramento de 5/8"</t>
  </si>
  <si>
    <t>3.51</t>
  </si>
  <si>
    <t>Placa de advertência - "perigo de morte" "alta tensão"</t>
  </si>
  <si>
    <t>Escavacao manual de valas em terra compacta, prof. de 0 m &lt; h &lt;= 1 m</t>
  </si>
  <si>
    <t>Reaterro manual com apiloamento mecanico</t>
  </si>
  <si>
    <t>Lastro de concreto, preparo mecânico, incluso aditivo impermeabilizante</t>
  </si>
  <si>
    <t>Tampa de chapa de aco galvanizado espessura 1/8" , dimensoes (1.0 x 0.3 m) pintura anti-corrosiva, c/ alca de abertura e cantoneiras de apoio.</t>
  </si>
  <si>
    <t>4</t>
  </si>
  <si>
    <t>PAINEL DE COMANDO E MATERIAIS DE INTERLIGAÇÃO AO CONJUNTO MOTOR-BOMBA SUBMERSO NO POÇO.</t>
  </si>
  <si>
    <t>4.1</t>
  </si>
  <si>
    <t>4.2</t>
  </si>
  <si>
    <t>4.5</t>
  </si>
  <si>
    <t>4.6</t>
  </si>
  <si>
    <t>Emenda com moldes para cabos condutores de cobre com isolamento anti-chama em pvc para 0,6/1 kv, marca 3m, modelo 92a2 ou similar.</t>
  </si>
  <si>
    <t>4.9</t>
  </si>
  <si>
    <t>Barramento de terra 1"x1/8" com isoladores epoxi</t>
  </si>
  <si>
    <t>4.10</t>
  </si>
  <si>
    <t>5</t>
  </si>
  <si>
    <t>DIVERSOS</t>
  </si>
  <si>
    <t>5.1</t>
  </si>
  <si>
    <t>5.2</t>
  </si>
  <si>
    <t>5.3</t>
  </si>
  <si>
    <t>As-built</t>
  </si>
  <si>
    <t>Limpeza final da obra</t>
  </si>
  <si>
    <t>Elo fusível de distribuição, 3h.</t>
  </si>
  <si>
    <t>Quadro metálico p/ mont eletro-eletronico 40x45x15 cm celpa ou equiv, para instalação e abrigo do disjuntor termomagnético de 125 a - 600 v.</t>
  </si>
  <si>
    <t>Cabo de cobre isolamento anti-chama 0,6/1kv 35mm2 (1 condutor) tp sintenax pirelli ou equiv, epr/xlpe, preto</t>
  </si>
  <si>
    <t>Cabo de cobre isolamento anti-chama 0,6/1kv 25 mm2 (1 condutor) tp sintenax pirelli ou equiv, epr/xlpe, azul</t>
  </si>
  <si>
    <t>Cabo de cobre nú 25 mm² (aterramento)</t>
  </si>
  <si>
    <t>Cabo de cobre nú 25 mm² (aterramento do trafo)</t>
  </si>
  <si>
    <t>Terminal à compressão estanhado para cabo de cobre seção 25 mm²</t>
  </si>
  <si>
    <t>Abrigo de alvenaria para o conjunto de medição/proteção geral de entrada celpa 1,5 x 2,20 m, conforme projeto, incluso pintura interna/externa e impermeabilização da laje</t>
  </si>
  <si>
    <t>Ccm-poço pdg - painel metálico, na cor cinza, medindo 1800x800x600mm, instalação abrigado, para 01 motor de 35 cv - 220v,  acionamento por comando local e remoto, sinalização de ligado e desligado, dispositivo de  bloqueio/travamento, banco de capacitor, protocolo de rede tipo modbus-rtu, fornecimento completo com todos os componentes instalados/ montados e com caixa de botoeira de comando remoto,(nr-10/mte), conforme projeto.</t>
  </si>
  <si>
    <t>Eletroduto 4" tipo kanalex ou equiv</t>
  </si>
  <si>
    <t>Cabo condutor de cobre tripolar flexível, seção transversal retangular com 03 condutores de #50 mm², isolação para 750 volt, para uso em poço artesiano.</t>
  </si>
  <si>
    <t>Abrigo de alvenaria para o qgbt e painel de comando de motores com portão em chapa de aço medindo 1,5 x 2,20 metros, chapa #14 de aço zincado com tubo aço galvanizado (1 1/4") c/ pintura anti-corrosiva 2 demãos, incluindo pintura interna/externa 2 demãos e impermeabilização da laje;</t>
  </si>
  <si>
    <t>REVITALIZAÇÃO - Subestação Elétrica de 45 KVA - 13.800/220 Volts - Montada em Poste</t>
  </si>
  <si>
    <t>S/ DESONERAÇÃO</t>
  </si>
  <si>
    <t xml:space="preserve">LEIS SOCIAIS: H=120,84%         M=74,09%                                              </t>
  </si>
  <si>
    <t>BDI</t>
  </si>
  <si>
    <t>PR.UNITARIO C/ BDI</t>
  </si>
  <si>
    <t>H</t>
  </si>
  <si>
    <t>TOTAL DO ITEM 1</t>
  </si>
  <si>
    <t>TOTAL DO ITEM 2</t>
  </si>
  <si>
    <t>TOTAL DO ITEM 3</t>
  </si>
  <si>
    <t>TOTAL DO ITEM 4</t>
  </si>
  <si>
    <t>TOTAL DO ITEM 5</t>
  </si>
  <si>
    <t>TOTAL DA OBRA</t>
  </si>
  <si>
    <t>Auxiliar de eletricista com encargos complementares</t>
  </si>
  <si>
    <t>Projeto - OPERALIZAÇÃO DO NOVO POÇO NO BAIRRO SÃO FRANCISCO (ÓBIDOS)</t>
  </si>
  <si>
    <t>Caixa inspecao em polietileno para aterramento e para raios diametro = 300 mm</t>
  </si>
  <si>
    <t>Dps- dispositivo de protecao contra surto de tensao de 175 v 45ka clamper</t>
  </si>
  <si>
    <t>4.3</t>
  </si>
  <si>
    <t>4.4</t>
  </si>
  <si>
    <t>4.7</t>
  </si>
  <si>
    <t>4.8</t>
  </si>
  <si>
    <t>4.11</t>
  </si>
  <si>
    <t>4.12</t>
  </si>
  <si>
    <t>4.13</t>
  </si>
  <si>
    <t>4.14</t>
  </si>
  <si>
    <t>4.15</t>
  </si>
  <si>
    <t>3.1</t>
  </si>
  <si>
    <t>3.26</t>
  </si>
  <si>
    <t>3.27</t>
  </si>
  <si>
    <t>3.31</t>
  </si>
  <si>
    <t xml:space="preserve">UN    </t>
  </si>
  <si>
    <t xml:space="preserve">M     </t>
  </si>
  <si>
    <t>M2</t>
  </si>
  <si>
    <t>CHP</t>
  </si>
  <si>
    <t>M3</t>
  </si>
  <si>
    <t>CJ</t>
  </si>
  <si>
    <t>Caixa enterrada elétrica retangular, em alvenaria com tijolos cerâmicos maciços, fundo com brita, dimensões internas: 0,3x0,3x0,3 m. Af_05/2018</t>
  </si>
  <si>
    <t>Chave fusivel para redes de distribuicao, tensao de 15,0 kv, corrente nominal do porta fusivel de 100 a, capacidade de interrupcao simetrica de 7,10 ka, capacidade de interrupcao assimetrica 10,00 ka</t>
  </si>
  <si>
    <t>Caixa externa de medicao para 1 medidor trifasico, com visor, em chapa de aco 18 usg (padrao da concessionaria local) -(400x450x150) mm.</t>
  </si>
  <si>
    <t>Haste de aterramento 5/8  para spda - fornecimento e instalação. Af_12/2017 ( 2400mm com conector tipo grampo)</t>
  </si>
  <si>
    <t>Eletroduto ferro galv à fogo ou zincado eletrolit semi-pesado parede 1,20mm - 2" nbr 13057 - vara 3 m</t>
  </si>
  <si>
    <t xml:space="preserve">UN   </t>
  </si>
  <si>
    <t xml:space="preserve">Disjuntor termico e magnetico ajustaveis, tripolar de 100 ate 250a, capacidade de interrupcao de 35ka                            </t>
  </si>
  <si>
    <t>Guindaste hidráulico autopropelido, com lança telescópica 28,80 m, capacidade máxima 30 t, potência 97 kw, tração 4 x 4 - chp diurno. Af_11/2014</t>
  </si>
  <si>
    <t>ORÇAMENTO ANALITICO PARA PROPOSTA COMERCIAL</t>
  </si>
  <si>
    <t>DESCRIÇÃO GERAL</t>
  </si>
  <si>
    <t>SUBESTAÇÃO ELÉTRICA E PAINEL DE COMANDO</t>
  </si>
  <si>
    <t>BARRILETE DO POÇO</t>
  </si>
  <si>
    <t>TOTAL GERAL DO ORÇAMENTO</t>
  </si>
  <si>
    <t>SubProjeto - ENCARGO SOCIAL: 120,84% E BDI: 26,36%</t>
  </si>
  <si>
    <t>PREÇO UNITARIO</t>
  </si>
  <si>
    <t>PREÇO UNITARIO C/ BDI</t>
  </si>
  <si>
    <t>Redução em aço galvanizado a fogo,rosca interna BSP, flange PN-10, DN 150x100mm</t>
  </si>
  <si>
    <t>un</t>
  </si>
  <si>
    <t>Adaptador superior em aco inox 304, para tubos edutores em µPVC de alta resistência, DN 100mm</t>
  </si>
  <si>
    <t>Adaptador inferior em aco inox 304, bolsa e rosca para tubos edutores em µPVC de alta resistência, DN 100mm</t>
  </si>
  <si>
    <t>Redução em aço galvanizado com rosca DN 100x75mm</t>
  </si>
  <si>
    <t>1.5</t>
  </si>
  <si>
    <t>1.6</t>
  </si>
  <si>
    <t>1.7</t>
  </si>
  <si>
    <t>Tê em F°F° dúctil com flanges PN-10 DN-150X100mm</t>
  </si>
  <si>
    <t>1.8</t>
  </si>
  <si>
    <t>Válvula de retenção com portinhola simples em F°F°,PN-10,DN 150mm</t>
  </si>
  <si>
    <t>1.9</t>
  </si>
  <si>
    <t>Junta de desmontagem PN-10 DN-150mm</t>
  </si>
  <si>
    <t>1.10</t>
  </si>
  <si>
    <t>Registro chato de gaveta em F°F° dúctil PN-10, DN 150mm com flanges</t>
  </si>
  <si>
    <t>1.11</t>
  </si>
  <si>
    <t>Curva de 45º em F°F° dúctil com flanges PN-10, DN-150mm</t>
  </si>
  <si>
    <t>1.12</t>
  </si>
  <si>
    <t>Tubo em F°F° dúctil com flanges PN-10, DN-150mm, L=2,50m</t>
  </si>
  <si>
    <t>1.13</t>
  </si>
  <si>
    <t>Extremidade em F°F° com flange e ponta PN-10, DN-150mm</t>
  </si>
  <si>
    <t>1.14</t>
  </si>
  <si>
    <t>Registro chato de gaveta em F°F° dúctil com flanges PN-10, DN-100mm</t>
  </si>
  <si>
    <t>1.15</t>
  </si>
  <si>
    <t>Extremidade em F°F° com flange e ponta PN-10, DN-100mm</t>
  </si>
  <si>
    <t>1.16</t>
  </si>
  <si>
    <t>Tubo edutor, em barra de 3 metros com luva, em  µPVC  de alta resistência para conjunto moto bomba submersos,DN-100mm</t>
  </si>
  <si>
    <t>1.17</t>
  </si>
  <si>
    <t>CMB submerso Ebara BHS517-09 ou similar, com vazão Q=60 m³/h,altura manométrica de 95 m.c.a, 32,5 CV,320/280V, conforme as especificações técnicas em anexo.</t>
  </si>
  <si>
    <t xml:space="preserve">     TOTAL DO Item 1</t>
  </si>
  <si>
    <t>INTERLIGAÇÃO DO POÇO PT 05 A REDE DE DN 160 PVC NA RUA ANTÔNIO BRITO DE SOUZA</t>
  </si>
  <si>
    <t>SERVIÇOS</t>
  </si>
  <si>
    <t>2.1.1</t>
  </si>
  <si>
    <t>Escavacao manual de valas. af_03/2016</t>
  </si>
  <si>
    <t>m3</t>
  </si>
  <si>
    <t>2.1.2</t>
  </si>
  <si>
    <t>Lastro de vala com preparo de fundo, largura menor que 1,5 m, com camada de areia, lancamento manual, em local com nivel baixo de interferencia. af_06/2016</t>
  </si>
  <si>
    <t>2.1.3</t>
  </si>
  <si>
    <t>Reaterro manual com apiloamento. af_10/2017</t>
  </si>
  <si>
    <t>2.1.4</t>
  </si>
  <si>
    <t>Transporte comercial com caminhao basculante 6 m3, rodovia com revestimento primario</t>
  </si>
  <si>
    <t>m3xkm</t>
  </si>
  <si>
    <t>2.1.5</t>
  </si>
  <si>
    <t>Carga e descarga mecanica de solo utilizando caminhao basculante 6,0m3/16t e pa carregadeira sobre pneus 128 hp, capacidade da cacamba 1,7 a 2,8 m3, peso operacional 11632 kg</t>
  </si>
  <si>
    <t>2.1.6</t>
  </si>
  <si>
    <t>Espalhamento de material em bota fora, com utilizacao de trator de esteiras de 165 hp</t>
  </si>
  <si>
    <t>TOTAL DO SubItem 2.1</t>
  </si>
  <si>
    <t>2.2</t>
  </si>
  <si>
    <t>FORNECIMENTO DE MATERIAIS</t>
  </si>
  <si>
    <t>2.2.1</t>
  </si>
  <si>
    <t>Tubo PVC PBA JE DN=150 mm</t>
  </si>
  <si>
    <t>m</t>
  </si>
  <si>
    <t>2.2.2</t>
  </si>
  <si>
    <t>Tê PVC JE PBA 160X160mm</t>
  </si>
  <si>
    <t>2.2.3</t>
  </si>
  <si>
    <t>Luva de correr, PVC PBA JE 160mm</t>
  </si>
  <si>
    <t>2.2.4</t>
  </si>
  <si>
    <t>Cap PVC JE 160mm</t>
  </si>
  <si>
    <t>TOTAL DO SubItem 2.2</t>
  </si>
  <si>
    <t>2.3</t>
  </si>
  <si>
    <t>INTERLIGAÇÃO A REDE EXISTENTE</t>
  </si>
  <si>
    <t>2.3.1</t>
  </si>
  <si>
    <t>Interligacao de rede de agua Ø 150 mm em Ø 150 mm sem asfalto</t>
  </si>
  <si>
    <t>TOTAL DO SubItem 2.3</t>
  </si>
  <si>
    <t xml:space="preserve">     TOTAL DO Item 2</t>
  </si>
  <si>
    <t>TOTAL DA OBRA NO BARRILETE</t>
  </si>
  <si>
    <t>Niple de aço galvanizado, DN 75mm</t>
  </si>
  <si>
    <t>Curva de 90º em F°F°Dúctil com flanges PN-10, DN 150mm</t>
  </si>
</sst>
</file>

<file path=xl/styles.xml><?xml version="1.0" encoding="utf-8"?>
<styleSheet xmlns="http://schemas.openxmlformats.org/spreadsheetml/2006/main">
  <numFmts count="4">
    <numFmt numFmtId="44" formatCode="_-&quot;R$&quot;\ * #,##0.00_-;\-&quot;R$&quot;\ * #,##0.00_-;_-&quot;R$&quot;\ * &quot;-&quot;??_-;_-@_-"/>
    <numFmt numFmtId="164" formatCode="#,##0.00_);\(#,##0.00\)"/>
    <numFmt numFmtId="165" formatCode="_(* #,##0.00_);_(* \(#,##0.00\);_(* &quot;-&quot;??_);_(@_)"/>
    <numFmt numFmtId="166" formatCode="&quot;R$&quot;\ #,##0.00"/>
  </numFmts>
  <fonts count="10">
    <font>
      <sz val="11"/>
      <color theme="1"/>
      <name val="Calibri"/>
      <family val="2"/>
      <scheme val="minor"/>
    </font>
    <font>
      <sz val="11"/>
      <color theme="1"/>
      <name val="Calibri"/>
      <family val="2"/>
      <scheme val="minor"/>
    </font>
    <font>
      <b/>
      <sz val="14"/>
      <color theme="1"/>
      <name val="Calibri"/>
      <family val="2"/>
      <scheme val="minor"/>
    </font>
    <font>
      <b/>
      <sz val="14"/>
      <name val="Calibri"/>
      <family val="2"/>
      <scheme val="minor"/>
    </font>
    <font>
      <sz val="11"/>
      <color indexed="8"/>
      <name val="Calibri"/>
      <family val="2"/>
    </font>
    <font>
      <sz val="14"/>
      <name val="Calibri"/>
      <family val="2"/>
      <scheme val="minor"/>
    </font>
    <font>
      <sz val="14"/>
      <color theme="1"/>
      <name val="Calibri"/>
      <family val="2"/>
      <scheme val="minor"/>
    </font>
    <font>
      <b/>
      <sz val="11"/>
      <color theme="1"/>
      <name val="Calibri"/>
      <family val="2"/>
      <scheme val="minor"/>
    </font>
    <font>
      <b/>
      <i/>
      <sz val="11"/>
      <color theme="1"/>
      <name val="Calibri"/>
      <family val="2"/>
      <scheme val="minor"/>
    </font>
    <font>
      <b/>
      <i/>
      <sz val="16"/>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5" fontId="4" fillId="0" borderId="0" applyFont="0" applyFill="0" applyBorder="0" applyAlignment="0" applyProtection="0"/>
    <xf numFmtId="44" fontId="1" fillId="0" borderId="0" applyFont="0" applyFill="0" applyBorder="0" applyAlignment="0" applyProtection="0"/>
  </cellStyleXfs>
  <cellXfs count="60">
    <xf numFmtId="0" fontId="0" fillId="0" borderId="0" xfId="0"/>
    <xf numFmtId="10" fontId="3" fillId="0" borderId="1" xfId="1" applyNumberFormat="1" applyFont="1" applyFill="1" applyBorder="1" applyAlignment="1" applyProtection="1">
      <alignment horizontal="center" vertical="center"/>
      <protection locked="0"/>
    </xf>
    <xf numFmtId="0" fontId="2" fillId="0" borderId="1" xfId="0" applyFont="1" applyFill="1" applyBorder="1" applyAlignment="1">
      <alignment horizontal="center" vertical="center"/>
    </xf>
    <xf numFmtId="166" fontId="5" fillId="0" borderId="1" xfId="2" applyNumberFormat="1"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0" xfId="0" applyFont="1" applyFill="1" applyAlignment="1">
      <alignment horizontal="center" vertical="center"/>
    </xf>
    <xf numFmtId="49" fontId="2"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xf>
    <xf numFmtId="0" fontId="6"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44" fontId="2" fillId="0" borderId="0" xfId="3" applyFont="1" applyFill="1" applyAlignment="1">
      <alignment horizontal="center" vertical="center"/>
    </xf>
    <xf numFmtId="0" fontId="2" fillId="0" borderId="0" xfId="0" applyFont="1" applyFill="1" applyAlignment="1">
      <alignment horizontal="left" vertical="center"/>
    </xf>
    <xf numFmtId="0" fontId="2" fillId="0" borderId="1" xfId="0" applyFont="1" applyBorder="1" applyAlignment="1">
      <alignment horizontal="center" vertical="center" wrapText="1"/>
    </xf>
    <xf numFmtId="44" fontId="2" fillId="0" borderId="1" xfId="3" applyFont="1" applyFill="1" applyBorder="1" applyAlignment="1">
      <alignment horizontal="center" vertical="center" wrapText="1"/>
    </xf>
    <xf numFmtId="0" fontId="0" fillId="0" borderId="0" xfId="0" applyAlignment="1">
      <alignment vertical="center"/>
    </xf>
    <xf numFmtId="0" fontId="8" fillId="0" borderId="1" xfId="0" applyFont="1" applyBorder="1" applyAlignment="1">
      <alignment horizontal="center" vertical="center"/>
    </xf>
    <xf numFmtId="44" fontId="7" fillId="0" borderId="1" xfId="0" applyNumberFormat="1"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2" fillId="0" borderId="0" xfId="0" applyFont="1" applyFill="1" applyAlignment="1">
      <alignment horizontal="left" vertical="center"/>
    </xf>
    <xf numFmtId="0" fontId="9" fillId="0" borderId="0" xfId="0" applyFont="1" applyFill="1" applyAlignment="1">
      <alignment horizontal="left" vertical="center"/>
    </xf>
    <xf numFmtId="0" fontId="6" fillId="0" borderId="0" xfId="0" applyFont="1" applyAlignment="1">
      <alignment vertical="center"/>
    </xf>
    <xf numFmtId="0" fontId="6" fillId="0" borderId="0" xfId="0" applyFont="1" applyAlignment="1">
      <alignment vertical="center"/>
    </xf>
    <xf numFmtId="0" fontId="2" fillId="0" borderId="0" xfId="0" applyFont="1" applyFill="1" applyBorder="1" applyAlignment="1">
      <alignment horizontal="center" vertical="center"/>
    </xf>
    <xf numFmtId="10" fontId="3" fillId="0" borderId="0" xfId="1" applyNumberFormat="1"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2" fillId="0" borderId="1" xfId="0" applyFont="1" applyBorder="1" applyAlignment="1">
      <alignment vertical="center" wrapText="1"/>
    </xf>
    <xf numFmtId="0" fontId="2" fillId="0" borderId="1" xfId="0" applyNumberFormat="1" applyFont="1" applyBorder="1" applyAlignment="1">
      <alignment horizontal="center" vertical="center" wrapText="1"/>
    </xf>
    <xf numFmtId="49" fontId="6" fillId="0" borderId="1" xfId="0" applyNumberFormat="1" applyFont="1" applyBorder="1" applyAlignment="1">
      <alignment vertical="center" wrapText="1"/>
    </xf>
    <xf numFmtId="164" fontId="6" fillId="0" borderId="1" xfId="0" applyNumberFormat="1" applyFont="1" applyBorder="1" applyAlignment="1">
      <alignment vertical="center" wrapText="1"/>
    </xf>
    <xf numFmtId="44" fontId="6" fillId="0" borderId="1" xfId="0" applyNumberFormat="1" applyFont="1" applyBorder="1" applyAlignment="1">
      <alignment vertical="center" wrapText="1"/>
    </xf>
    <xf numFmtId="49" fontId="2" fillId="0" borderId="1" xfId="0" applyNumberFormat="1" applyFont="1" applyBorder="1" applyAlignment="1">
      <alignment horizontal="center" vertical="center" wrapText="1"/>
    </xf>
    <xf numFmtId="0" fontId="6" fillId="0" borderId="0" xfId="0" applyFont="1" applyAlignment="1">
      <alignment horizontal="center" vertical="center"/>
    </xf>
    <xf numFmtId="164" fontId="6" fillId="0" borderId="1" xfId="0" applyNumberFormat="1" applyFont="1" applyFill="1" applyBorder="1" applyAlignment="1">
      <alignment horizontal="center" vertical="center" wrapText="1"/>
    </xf>
    <xf numFmtId="166" fontId="5" fillId="0" borderId="1" xfId="2" applyNumberFormat="1" applyFont="1" applyFill="1" applyBorder="1" applyAlignment="1">
      <alignment horizontal="center" vertical="center" wrapText="1"/>
    </xf>
    <xf numFmtId="44" fontId="6" fillId="0" borderId="1" xfId="3" applyFont="1" applyFill="1" applyBorder="1" applyAlignment="1">
      <alignment horizontal="center" vertical="center" wrapText="1"/>
    </xf>
    <xf numFmtId="0" fontId="6" fillId="0" borderId="1" xfId="0" applyFont="1" applyBorder="1" applyAlignment="1">
      <alignment horizontal="center" vertical="center" wrapText="1"/>
    </xf>
  </cellXfs>
  <cellStyles count="4">
    <cellStyle name="Moeda" xfId="3" builtinId="4"/>
    <cellStyle name="Normal" xfId="0" builtinId="0"/>
    <cellStyle name="Porcentagem" xfId="1" builtinId="5"/>
    <cellStyle name="Separador de milhares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ilha%20para%20Or&#231;amento%20&#211;BIDOS%20-%20SANTA%20TEREZINH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bestação"/>
      <sheetName val="Barrilete"/>
      <sheetName val="RESUMO"/>
    </sheetNames>
    <sheetDataSet>
      <sheetData sheetId="0">
        <row r="97">
          <cell r="I97">
            <v>0</v>
          </cell>
        </row>
      </sheetData>
      <sheetData sheetId="1">
        <row r="48">
          <cell r="I48">
            <v>0</v>
          </cell>
        </row>
      </sheetData>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93"/>
  <sheetViews>
    <sheetView showGridLines="0" tabSelected="1" view="pageBreakPreview" zoomScale="70" zoomScaleNormal="70" zoomScaleSheetLayoutView="70" workbookViewId="0"/>
  </sheetViews>
  <sheetFormatPr defaultRowHeight="18.75"/>
  <cols>
    <col min="1" max="2" width="10.7109375" style="10" customWidth="1"/>
    <col min="3" max="3" width="10.140625" style="10" bestFit="1" customWidth="1"/>
    <col min="4" max="4" width="68.85546875" style="5" customWidth="1"/>
    <col min="5" max="5" width="12.140625" style="10" bestFit="1" customWidth="1"/>
    <col min="6" max="6" width="17.140625" style="10" bestFit="1" customWidth="1"/>
    <col min="7" max="7" width="16.7109375" style="10" bestFit="1" customWidth="1"/>
    <col min="8" max="8" width="24.7109375" style="10" bestFit="1" customWidth="1"/>
    <col min="9" max="9" width="22.42578125" style="10" bestFit="1" customWidth="1"/>
    <col min="10" max="16384" width="9.140625" style="4"/>
  </cols>
  <sheetData>
    <row r="1" spans="1:9" s="7" customFormat="1">
      <c r="A1" s="18"/>
      <c r="B1" s="18"/>
      <c r="C1" s="6"/>
      <c r="D1" s="17"/>
      <c r="E1" s="20"/>
      <c r="F1" s="6"/>
      <c r="G1" s="6"/>
      <c r="H1" s="6"/>
      <c r="I1" s="6"/>
    </row>
    <row r="2" spans="1:9" s="7" customFormat="1">
      <c r="A2" s="23" t="s">
        <v>0</v>
      </c>
      <c r="B2" s="23"/>
      <c r="C2" s="23"/>
      <c r="D2" s="23"/>
      <c r="E2" s="28" t="s">
        <v>181</v>
      </c>
      <c r="F2" s="28"/>
      <c r="G2" s="28"/>
      <c r="H2" s="28"/>
      <c r="I2" s="6"/>
    </row>
    <row r="3" spans="1:9" s="7" customFormat="1">
      <c r="A3" s="23" t="s">
        <v>1</v>
      </c>
      <c r="B3" s="23"/>
      <c r="C3" s="23"/>
      <c r="D3" s="23"/>
      <c r="E3" s="21"/>
      <c r="F3" s="21"/>
      <c r="G3" s="6"/>
      <c r="H3" s="6"/>
      <c r="I3" s="6"/>
    </row>
    <row r="4" spans="1:9" s="7" customFormat="1">
      <c r="A4" s="23" t="s">
        <v>151</v>
      </c>
      <c r="B4" s="23"/>
      <c r="C4" s="23"/>
      <c r="D4" s="23"/>
      <c r="E4" s="21"/>
      <c r="F4" s="21"/>
      <c r="G4" s="6"/>
      <c r="I4" s="6" t="s">
        <v>2</v>
      </c>
    </row>
    <row r="5" spans="1:9" s="7" customFormat="1" ht="12" customHeight="1">
      <c r="A5" s="27"/>
      <c r="B5" s="27"/>
      <c r="C5" s="27"/>
      <c r="D5" s="27"/>
      <c r="E5" s="27"/>
      <c r="F5" s="6"/>
      <c r="G5" s="6"/>
      <c r="I5" s="6"/>
    </row>
    <row r="6" spans="1:9" s="7" customFormat="1">
      <c r="A6" s="27"/>
      <c r="B6" s="27"/>
      <c r="C6" s="27"/>
      <c r="D6" s="27"/>
      <c r="E6" s="27"/>
      <c r="F6" s="6"/>
      <c r="G6" s="6"/>
      <c r="I6" s="6" t="s">
        <v>139</v>
      </c>
    </row>
    <row r="7" spans="1:9" s="7" customFormat="1">
      <c r="A7" s="27" t="s">
        <v>140</v>
      </c>
      <c r="B7" s="27"/>
      <c r="C7" s="27"/>
      <c r="D7" s="27"/>
      <c r="E7" s="27"/>
      <c r="F7" s="6"/>
      <c r="G7" s="6"/>
      <c r="H7" s="2" t="s">
        <v>141</v>
      </c>
      <c r="I7" s="1"/>
    </row>
    <row r="8" spans="1:9">
      <c r="A8" s="29" t="s">
        <v>3</v>
      </c>
      <c r="B8" s="29"/>
      <c r="C8" s="2" t="s">
        <v>4</v>
      </c>
      <c r="D8" s="8" t="s">
        <v>5</v>
      </c>
      <c r="E8" s="2" t="s">
        <v>7</v>
      </c>
      <c r="F8" s="2" t="s">
        <v>6</v>
      </c>
      <c r="G8" s="2" t="s">
        <v>8</v>
      </c>
      <c r="H8" s="2" t="s">
        <v>142</v>
      </c>
      <c r="I8" s="2" t="s">
        <v>9</v>
      </c>
    </row>
    <row r="9" spans="1:9">
      <c r="A9" s="2"/>
      <c r="B9" s="2"/>
      <c r="C9" s="11" t="s">
        <v>10</v>
      </c>
      <c r="D9" s="8" t="s">
        <v>11</v>
      </c>
      <c r="E9" s="2"/>
      <c r="F9" s="2"/>
      <c r="G9" s="2"/>
      <c r="H9" s="2"/>
      <c r="I9" s="2"/>
    </row>
    <row r="10" spans="1:9" ht="37.5">
      <c r="A10" s="12"/>
      <c r="B10" s="19"/>
      <c r="C10" s="13" t="s">
        <v>12</v>
      </c>
      <c r="D10" s="9" t="s">
        <v>13</v>
      </c>
      <c r="E10" s="12" t="s">
        <v>143</v>
      </c>
      <c r="F10" s="14">
        <v>60</v>
      </c>
      <c r="G10" s="14"/>
      <c r="H10" s="3">
        <f>ROUND(((G10*$I$7)+G10),2)</f>
        <v>0</v>
      </c>
      <c r="I10" s="14">
        <f>ROUND(H10*F10,2)</f>
        <v>0</v>
      </c>
    </row>
    <row r="11" spans="1:9">
      <c r="A11" s="12"/>
      <c r="B11" s="19"/>
      <c r="C11" s="13" t="s">
        <v>14</v>
      </c>
      <c r="D11" s="9" t="s">
        <v>15</v>
      </c>
      <c r="E11" s="12" t="s">
        <v>143</v>
      </c>
      <c r="F11" s="14">
        <v>200</v>
      </c>
      <c r="G11" s="14"/>
      <c r="H11" s="3">
        <f t="shared" ref="H11:H13" si="0">ROUND(((G11*$I$7)+G11),2)</f>
        <v>0</v>
      </c>
      <c r="I11" s="14">
        <f t="shared" ref="I11:I13" si="1">ROUND(H11*F11,2)</f>
        <v>0</v>
      </c>
    </row>
    <row r="12" spans="1:9">
      <c r="A12" s="12"/>
      <c r="B12" s="19"/>
      <c r="C12" s="13" t="s">
        <v>16</v>
      </c>
      <c r="D12" s="9" t="s">
        <v>17</v>
      </c>
      <c r="E12" s="12" t="s">
        <v>143</v>
      </c>
      <c r="F12" s="14">
        <v>200</v>
      </c>
      <c r="G12" s="14"/>
      <c r="H12" s="3">
        <f t="shared" si="0"/>
        <v>0</v>
      </c>
      <c r="I12" s="14">
        <f t="shared" si="1"/>
        <v>0</v>
      </c>
    </row>
    <row r="13" spans="1:9">
      <c r="A13" s="12"/>
      <c r="B13" s="19"/>
      <c r="C13" s="13" t="s">
        <v>18</v>
      </c>
      <c r="D13" s="9" t="s">
        <v>150</v>
      </c>
      <c r="E13" s="12" t="s">
        <v>143</v>
      </c>
      <c r="F13" s="14">
        <v>200</v>
      </c>
      <c r="G13" s="14"/>
      <c r="H13" s="3">
        <f t="shared" si="0"/>
        <v>0</v>
      </c>
      <c r="I13" s="14">
        <f t="shared" si="1"/>
        <v>0</v>
      </c>
    </row>
    <row r="14" spans="1:9">
      <c r="A14" s="2"/>
      <c r="B14" s="2"/>
      <c r="C14" s="2"/>
      <c r="D14" s="16" t="s">
        <v>144</v>
      </c>
      <c r="E14" s="2"/>
      <c r="F14" s="2"/>
      <c r="G14" s="2"/>
      <c r="H14" s="2"/>
      <c r="I14" s="15">
        <f>SUBTOTAL(9,I10:I13)</f>
        <v>0</v>
      </c>
    </row>
    <row r="15" spans="1:9">
      <c r="A15" s="2"/>
      <c r="B15" s="2"/>
      <c r="C15" s="11" t="s">
        <v>19</v>
      </c>
      <c r="D15" s="8" t="s">
        <v>20</v>
      </c>
      <c r="E15" s="2"/>
      <c r="F15" s="2"/>
      <c r="G15" s="2"/>
      <c r="H15" s="2"/>
      <c r="I15" s="2"/>
    </row>
    <row r="16" spans="1:9">
      <c r="A16" s="12"/>
      <c r="B16" s="19"/>
      <c r="C16" s="13" t="s">
        <v>21</v>
      </c>
      <c r="D16" s="9" t="s">
        <v>22</v>
      </c>
      <c r="E16" s="12" t="s">
        <v>169</v>
      </c>
      <c r="F16" s="14">
        <v>1.5</v>
      </c>
      <c r="G16" s="14"/>
      <c r="H16" s="3">
        <f>ROUND(((G16*$I$7)+G16),2)</f>
        <v>0</v>
      </c>
      <c r="I16" s="14">
        <f>ROUND(H16*F16,2)</f>
        <v>0</v>
      </c>
    </row>
    <row r="17" spans="1:9">
      <c r="A17" s="2"/>
      <c r="B17" s="2"/>
      <c r="C17" s="2"/>
      <c r="D17" s="16" t="s">
        <v>145</v>
      </c>
      <c r="E17" s="2"/>
      <c r="F17" s="2"/>
      <c r="G17" s="2"/>
      <c r="H17" s="2"/>
      <c r="I17" s="15">
        <f>SUBTOTAL(9,I16)</f>
        <v>0</v>
      </c>
    </row>
    <row r="18" spans="1:9" ht="37.5">
      <c r="A18" s="2"/>
      <c r="B18" s="2"/>
      <c r="C18" s="11" t="s">
        <v>23</v>
      </c>
      <c r="D18" s="8" t="s">
        <v>138</v>
      </c>
      <c r="E18" s="2"/>
      <c r="F18" s="2"/>
      <c r="G18" s="2"/>
      <c r="H18" s="2"/>
      <c r="I18" s="2"/>
    </row>
    <row r="19" spans="1:9" ht="37.5">
      <c r="A19" s="12"/>
      <c r="B19" s="19"/>
      <c r="C19" s="13" t="s">
        <v>163</v>
      </c>
      <c r="D19" s="9" t="s">
        <v>25</v>
      </c>
      <c r="E19" s="12" t="s">
        <v>167</v>
      </c>
      <c r="F19" s="14">
        <v>3</v>
      </c>
      <c r="G19" s="14"/>
      <c r="H19" s="3">
        <f t="shared" ref="H19:H50" si="2">ROUND(((G19*$I$7)+G19),2)</f>
        <v>0</v>
      </c>
      <c r="I19" s="14">
        <f t="shared" ref="I19:I69" si="3">ROUND(H19*F19,2)</f>
        <v>0</v>
      </c>
    </row>
    <row r="20" spans="1:9" ht="37.5">
      <c r="A20" s="12"/>
      <c r="B20" s="19"/>
      <c r="C20" s="13" t="s">
        <v>24</v>
      </c>
      <c r="D20" s="9" t="s">
        <v>27</v>
      </c>
      <c r="E20" s="12" t="s">
        <v>167</v>
      </c>
      <c r="F20" s="14">
        <v>3</v>
      </c>
      <c r="G20" s="14"/>
      <c r="H20" s="3">
        <f t="shared" si="2"/>
        <v>0</v>
      </c>
      <c r="I20" s="14">
        <f t="shared" si="3"/>
        <v>0</v>
      </c>
    </row>
    <row r="21" spans="1:9" ht="37.5">
      <c r="A21" s="12"/>
      <c r="B21" s="19"/>
      <c r="C21" s="13" t="s">
        <v>26</v>
      </c>
      <c r="D21" s="9" t="s">
        <v>29</v>
      </c>
      <c r="E21" s="12" t="s">
        <v>167</v>
      </c>
      <c r="F21" s="14">
        <v>3</v>
      </c>
      <c r="G21" s="14"/>
      <c r="H21" s="3">
        <f t="shared" si="2"/>
        <v>0</v>
      </c>
      <c r="I21" s="14">
        <f t="shared" si="3"/>
        <v>0</v>
      </c>
    </row>
    <row r="22" spans="1:9" ht="37.5">
      <c r="A22" s="12"/>
      <c r="B22" s="19"/>
      <c r="C22" s="13" t="s">
        <v>28</v>
      </c>
      <c r="D22" s="9" t="s">
        <v>31</v>
      </c>
      <c r="E22" s="12" t="s">
        <v>167</v>
      </c>
      <c r="F22" s="14">
        <v>6</v>
      </c>
      <c r="G22" s="14"/>
      <c r="H22" s="3">
        <f t="shared" si="2"/>
        <v>0</v>
      </c>
      <c r="I22" s="14">
        <f t="shared" si="3"/>
        <v>0</v>
      </c>
    </row>
    <row r="23" spans="1:9">
      <c r="A23" s="12"/>
      <c r="B23" s="19"/>
      <c r="C23" s="13" t="s">
        <v>30</v>
      </c>
      <c r="D23" s="9" t="s">
        <v>33</v>
      </c>
      <c r="E23" s="12" t="s">
        <v>167</v>
      </c>
      <c r="F23" s="14">
        <v>6</v>
      </c>
      <c r="G23" s="14"/>
      <c r="H23" s="3">
        <f t="shared" si="2"/>
        <v>0</v>
      </c>
      <c r="I23" s="14">
        <f t="shared" si="3"/>
        <v>0</v>
      </c>
    </row>
    <row r="24" spans="1:9">
      <c r="A24" s="12"/>
      <c r="B24" s="19"/>
      <c r="C24" s="13" t="s">
        <v>32</v>
      </c>
      <c r="D24" s="9" t="s">
        <v>35</v>
      </c>
      <c r="E24" s="12" t="s">
        <v>167</v>
      </c>
      <c r="F24" s="14">
        <v>6</v>
      </c>
      <c r="G24" s="14"/>
      <c r="H24" s="3">
        <f t="shared" si="2"/>
        <v>0</v>
      </c>
      <c r="I24" s="14">
        <f t="shared" si="3"/>
        <v>0</v>
      </c>
    </row>
    <row r="25" spans="1:9">
      <c r="A25" s="12"/>
      <c r="B25" s="19"/>
      <c r="C25" s="13" t="s">
        <v>34</v>
      </c>
      <c r="D25" s="9" t="s">
        <v>38</v>
      </c>
      <c r="E25" s="12" t="s">
        <v>167</v>
      </c>
      <c r="F25" s="14">
        <v>1</v>
      </c>
      <c r="G25" s="14"/>
      <c r="H25" s="3">
        <f t="shared" si="2"/>
        <v>0</v>
      </c>
      <c r="I25" s="14">
        <f t="shared" si="3"/>
        <v>0</v>
      </c>
    </row>
    <row r="26" spans="1:9">
      <c r="A26" s="12"/>
      <c r="B26" s="19"/>
      <c r="C26" s="13" t="s">
        <v>36</v>
      </c>
      <c r="D26" s="9" t="s">
        <v>40</v>
      </c>
      <c r="E26" s="12" t="s">
        <v>167</v>
      </c>
      <c r="F26" s="14">
        <v>1</v>
      </c>
      <c r="G26" s="14"/>
      <c r="H26" s="3">
        <f t="shared" si="2"/>
        <v>0</v>
      </c>
      <c r="I26" s="14">
        <f t="shared" si="3"/>
        <v>0</v>
      </c>
    </row>
    <row r="27" spans="1:9">
      <c r="A27" s="12"/>
      <c r="B27" s="19"/>
      <c r="C27" s="13" t="s">
        <v>37</v>
      </c>
      <c r="D27" s="9" t="s">
        <v>42</v>
      </c>
      <c r="E27" s="12" t="s">
        <v>167</v>
      </c>
      <c r="F27" s="14">
        <v>1</v>
      </c>
      <c r="G27" s="14"/>
      <c r="H27" s="3">
        <f t="shared" si="2"/>
        <v>0</v>
      </c>
      <c r="I27" s="14">
        <f t="shared" si="3"/>
        <v>0</v>
      </c>
    </row>
    <row r="28" spans="1:9">
      <c r="A28" s="12"/>
      <c r="B28" s="19"/>
      <c r="C28" s="13" t="s">
        <v>39</v>
      </c>
      <c r="D28" s="9" t="s">
        <v>44</v>
      </c>
      <c r="E28" s="12" t="s">
        <v>167</v>
      </c>
      <c r="F28" s="14">
        <v>1</v>
      </c>
      <c r="G28" s="14"/>
      <c r="H28" s="3">
        <f t="shared" si="2"/>
        <v>0</v>
      </c>
      <c r="I28" s="14">
        <f t="shared" si="3"/>
        <v>0</v>
      </c>
    </row>
    <row r="29" spans="1:9">
      <c r="A29" s="12"/>
      <c r="B29" s="19"/>
      <c r="C29" s="13" t="s">
        <v>41</v>
      </c>
      <c r="D29" s="9" t="s">
        <v>46</v>
      </c>
      <c r="E29" s="12" t="s">
        <v>167</v>
      </c>
      <c r="F29" s="14">
        <v>6</v>
      </c>
      <c r="G29" s="14"/>
      <c r="H29" s="3">
        <f t="shared" si="2"/>
        <v>0</v>
      </c>
      <c r="I29" s="14">
        <f t="shared" si="3"/>
        <v>0</v>
      </c>
    </row>
    <row r="30" spans="1:9">
      <c r="A30" s="12"/>
      <c r="B30" s="19"/>
      <c r="C30" s="13" t="s">
        <v>43</v>
      </c>
      <c r="D30" s="9" t="s">
        <v>48</v>
      </c>
      <c r="E30" s="12" t="s">
        <v>167</v>
      </c>
      <c r="F30" s="14">
        <v>3</v>
      </c>
      <c r="G30" s="14"/>
      <c r="H30" s="3">
        <f t="shared" si="2"/>
        <v>0</v>
      </c>
      <c r="I30" s="14">
        <f t="shared" si="3"/>
        <v>0</v>
      </c>
    </row>
    <row r="31" spans="1:9">
      <c r="A31" s="12"/>
      <c r="B31" s="19"/>
      <c r="C31" s="13" t="s">
        <v>45</v>
      </c>
      <c r="D31" s="9" t="s">
        <v>50</v>
      </c>
      <c r="E31" s="12" t="s">
        <v>167</v>
      </c>
      <c r="F31" s="14">
        <v>6</v>
      </c>
      <c r="G31" s="14"/>
      <c r="H31" s="3">
        <f t="shared" si="2"/>
        <v>0</v>
      </c>
      <c r="I31" s="14">
        <f t="shared" si="3"/>
        <v>0</v>
      </c>
    </row>
    <row r="32" spans="1:9">
      <c r="A32" s="12"/>
      <c r="B32" s="19"/>
      <c r="C32" s="13" t="s">
        <v>47</v>
      </c>
      <c r="D32" s="9" t="s">
        <v>52</v>
      </c>
      <c r="E32" s="12" t="s">
        <v>167</v>
      </c>
      <c r="F32" s="14">
        <v>14</v>
      </c>
      <c r="G32" s="14"/>
      <c r="H32" s="3">
        <f t="shared" si="2"/>
        <v>0</v>
      </c>
      <c r="I32" s="14">
        <f t="shared" si="3"/>
        <v>0</v>
      </c>
    </row>
    <row r="33" spans="1:9">
      <c r="A33" s="12"/>
      <c r="B33" s="19"/>
      <c r="C33" s="13" t="s">
        <v>49</v>
      </c>
      <c r="D33" s="9" t="s">
        <v>54</v>
      </c>
      <c r="E33" s="12" t="s">
        <v>167</v>
      </c>
      <c r="F33" s="14">
        <v>6</v>
      </c>
      <c r="G33" s="14"/>
      <c r="H33" s="3">
        <f t="shared" si="2"/>
        <v>0</v>
      </c>
      <c r="I33" s="14">
        <f t="shared" si="3"/>
        <v>0</v>
      </c>
    </row>
    <row r="34" spans="1:9">
      <c r="A34" s="12"/>
      <c r="B34" s="19"/>
      <c r="C34" s="13" t="s">
        <v>51</v>
      </c>
      <c r="D34" s="9" t="s">
        <v>56</v>
      </c>
      <c r="E34" s="12" t="s">
        <v>167</v>
      </c>
      <c r="F34" s="14">
        <v>3</v>
      </c>
      <c r="G34" s="14"/>
      <c r="H34" s="3">
        <f t="shared" si="2"/>
        <v>0</v>
      </c>
      <c r="I34" s="14">
        <f t="shared" si="3"/>
        <v>0</v>
      </c>
    </row>
    <row r="35" spans="1:9" ht="75">
      <c r="A35" s="12"/>
      <c r="B35" s="19"/>
      <c r="C35" s="13" t="s">
        <v>53</v>
      </c>
      <c r="D35" s="9" t="s">
        <v>174</v>
      </c>
      <c r="E35" s="12" t="s">
        <v>167</v>
      </c>
      <c r="F35" s="14">
        <v>3</v>
      </c>
      <c r="G35" s="14"/>
      <c r="H35" s="3">
        <f t="shared" si="2"/>
        <v>0</v>
      </c>
      <c r="I35" s="14">
        <f t="shared" si="3"/>
        <v>0</v>
      </c>
    </row>
    <row r="36" spans="1:9">
      <c r="A36" s="12"/>
      <c r="B36" s="19"/>
      <c r="C36" s="13" t="s">
        <v>55</v>
      </c>
      <c r="D36" s="9" t="s">
        <v>126</v>
      </c>
      <c r="E36" s="12" t="s">
        <v>167</v>
      </c>
      <c r="F36" s="14">
        <v>3</v>
      </c>
      <c r="G36" s="14"/>
      <c r="H36" s="3">
        <f t="shared" si="2"/>
        <v>0</v>
      </c>
      <c r="I36" s="14">
        <f t="shared" si="3"/>
        <v>0</v>
      </c>
    </row>
    <row r="37" spans="1:9" ht="37.5">
      <c r="A37" s="12"/>
      <c r="B37" s="19"/>
      <c r="C37" s="13" t="s">
        <v>57</v>
      </c>
      <c r="D37" s="9" t="s">
        <v>60</v>
      </c>
      <c r="E37" s="12" t="s">
        <v>167</v>
      </c>
      <c r="F37" s="14">
        <v>3</v>
      </c>
      <c r="G37" s="14"/>
      <c r="H37" s="3">
        <f t="shared" si="2"/>
        <v>0</v>
      </c>
      <c r="I37" s="14">
        <f t="shared" si="3"/>
        <v>0</v>
      </c>
    </row>
    <row r="38" spans="1:9" ht="56.25">
      <c r="A38" s="12"/>
      <c r="B38" s="19"/>
      <c r="C38" s="13" t="s">
        <v>58</v>
      </c>
      <c r="D38" s="9" t="s">
        <v>62</v>
      </c>
      <c r="E38" s="12" t="s">
        <v>167</v>
      </c>
      <c r="F38" s="14">
        <v>6</v>
      </c>
      <c r="G38" s="14"/>
      <c r="H38" s="3">
        <f t="shared" si="2"/>
        <v>0</v>
      </c>
      <c r="I38" s="14">
        <f t="shared" si="3"/>
        <v>0</v>
      </c>
    </row>
    <row r="39" spans="1:9" ht="42.75" customHeight="1">
      <c r="A39" s="12"/>
      <c r="B39" s="19"/>
      <c r="C39" s="13" t="s">
        <v>59</v>
      </c>
      <c r="D39" s="9" t="s">
        <v>64</v>
      </c>
      <c r="E39" s="12" t="s">
        <v>167</v>
      </c>
      <c r="F39" s="14">
        <v>6</v>
      </c>
      <c r="G39" s="14"/>
      <c r="H39" s="3">
        <f t="shared" si="2"/>
        <v>0</v>
      </c>
      <c r="I39" s="14">
        <f t="shared" si="3"/>
        <v>0</v>
      </c>
    </row>
    <row r="40" spans="1:9">
      <c r="A40" s="12"/>
      <c r="B40" s="19"/>
      <c r="C40" s="13" t="s">
        <v>61</v>
      </c>
      <c r="D40" s="9" t="s">
        <v>66</v>
      </c>
      <c r="E40" s="12" t="s">
        <v>167</v>
      </c>
      <c r="F40" s="14">
        <v>3</v>
      </c>
      <c r="G40" s="14"/>
      <c r="H40" s="3">
        <f t="shared" si="2"/>
        <v>0</v>
      </c>
      <c r="I40" s="14">
        <f t="shared" si="3"/>
        <v>0</v>
      </c>
    </row>
    <row r="41" spans="1:9" ht="37.5">
      <c r="A41" s="12"/>
      <c r="B41" s="19"/>
      <c r="C41" s="13" t="s">
        <v>63</v>
      </c>
      <c r="D41" s="9" t="s">
        <v>179</v>
      </c>
      <c r="E41" s="12" t="s">
        <v>167</v>
      </c>
      <c r="F41" s="14">
        <v>1</v>
      </c>
      <c r="G41" s="14"/>
      <c r="H41" s="3">
        <f t="shared" si="2"/>
        <v>0</v>
      </c>
      <c r="I41" s="14">
        <f t="shared" si="3"/>
        <v>0</v>
      </c>
    </row>
    <row r="42" spans="1:9" ht="37.5">
      <c r="A42" s="12"/>
      <c r="B42" s="19"/>
      <c r="C42" s="13" t="s">
        <v>65</v>
      </c>
      <c r="D42" s="9" t="s">
        <v>153</v>
      </c>
      <c r="E42" s="12" t="s">
        <v>167</v>
      </c>
      <c r="F42" s="14">
        <v>3</v>
      </c>
      <c r="G42" s="14"/>
      <c r="H42" s="3">
        <f t="shared" si="2"/>
        <v>0</v>
      </c>
      <c r="I42" s="14">
        <f t="shared" si="3"/>
        <v>0</v>
      </c>
    </row>
    <row r="43" spans="1:9" ht="56.25">
      <c r="A43" s="12"/>
      <c r="B43" s="19"/>
      <c r="C43" s="13" t="s">
        <v>67</v>
      </c>
      <c r="D43" s="9" t="s">
        <v>127</v>
      </c>
      <c r="E43" s="12" t="s">
        <v>167</v>
      </c>
      <c r="F43" s="14">
        <v>1</v>
      </c>
      <c r="G43" s="14"/>
      <c r="H43" s="3">
        <f t="shared" si="2"/>
        <v>0</v>
      </c>
      <c r="I43" s="14">
        <f t="shared" si="3"/>
        <v>0</v>
      </c>
    </row>
    <row r="44" spans="1:9" ht="56.25">
      <c r="A44" s="12"/>
      <c r="B44" s="19"/>
      <c r="C44" s="13" t="s">
        <v>164</v>
      </c>
      <c r="D44" s="9" t="s">
        <v>175</v>
      </c>
      <c r="E44" s="12" t="s">
        <v>167</v>
      </c>
      <c r="F44" s="14">
        <v>1</v>
      </c>
      <c r="G44" s="14"/>
      <c r="H44" s="3">
        <f t="shared" si="2"/>
        <v>0</v>
      </c>
      <c r="I44" s="14">
        <f t="shared" si="3"/>
        <v>0</v>
      </c>
    </row>
    <row r="45" spans="1:9" ht="37.5">
      <c r="A45" s="12"/>
      <c r="B45" s="19"/>
      <c r="C45" s="13" t="s">
        <v>165</v>
      </c>
      <c r="D45" s="9" t="s">
        <v>128</v>
      </c>
      <c r="E45" s="12" t="s">
        <v>168</v>
      </c>
      <c r="F45" s="14">
        <v>50</v>
      </c>
      <c r="G45" s="14"/>
      <c r="H45" s="3">
        <f t="shared" si="2"/>
        <v>0</v>
      </c>
      <c r="I45" s="14">
        <f t="shared" si="3"/>
        <v>0</v>
      </c>
    </row>
    <row r="46" spans="1:9" ht="37.5">
      <c r="A46" s="12"/>
      <c r="B46" s="19"/>
      <c r="C46" s="13" t="s">
        <v>68</v>
      </c>
      <c r="D46" s="9" t="s">
        <v>129</v>
      </c>
      <c r="E46" s="12" t="s">
        <v>168</v>
      </c>
      <c r="F46" s="14">
        <v>12</v>
      </c>
      <c r="G46" s="14"/>
      <c r="H46" s="3">
        <f t="shared" si="2"/>
        <v>0</v>
      </c>
      <c r="I46" s="14">
        <f t="shared" si="3"/>
        <v>0</v>
      </c>
    </row>
    <row r="47" spans="1:9" ht="34.5" customHeight="1">
      <c r="A47" s="12"/>
      <c r="B47" s="19"/>
      <c r="C47" s="13" t="s">
        <v>69</v>
      </c>
      <c r="D47" s="9" t="s">
        <v>75</v>
      </c>
      <c r="E47" s="12" t="s">
        <v>168</v>
      </c>
      <c r="F47" s="14">
        <v>15</v>
      </c>
      <c r="G47" s="14"/>
      <c r="H47" s="3">
        <f t="shared" si="2"/>
        <v>0</v>
      </c>
      <c r="I47" s="14">
        <f t="shared" si="3"/>
        <v>0</v>
      </c>
    </row>
    <row r="48" spans="1:9">
      <c r="A48" s="12"/>
      <c r="B48" s="19"/>
      <c r="C48" s="13" t="s">
        <v>70</v>
      </c>
      <c r="D48" s="9" t="s">
        <v>131</v>
      </c>
      <c r="E48" s="12" t="s">
        <v>168</v>
      </c>
      <c r="F48" s="14">
        <v>15</v>
      </c>
      <c r="G48" s="14"/>
      <c r="H48" s="3">
        <f t="shared" si="2"/>
        <v>0</v>
      </c>
      <c r="I48" s="14">
        <f t="shared" si="3"/>
        <v>0</v>
      </c>
    </row>
    <row r="49" spans="1:9">
      <c r="A49" s="12"/>
      <c r="B49" s="19"/>
      <c r="C49" s="13" t="s">
        <v>166</v>
      </c>
      <c r="D49" s="9" t="s">
        <v>77</v>
      </c>
      <c r="E49" s="12" t="s">
        <v>168</v>
      </c>
      <c r="F49" s="14">
        <v>25</v>
      </c>
      <c r="G49" s="14"/>
      <c r="H49" s="3">
        <f t="shared" si="2"/>
        <v>0</v>
      </c>
      <c r="I49" s="14">
        <f t="shared" si="3"/>
        <v>0</v>
      </c>
    </row>
    <row r="50" spans="1:9" ht="37.5">
      <c r="A50" s="12"/>
      <c r="B50" s="19"/>
      <c r="C50" s="13" t="s">
        <v>71</v>
      </c>
      <c r="D50" s="9" t="s">
        <v>80</v>
      </c>
      <c r="E50" s="12" t="s">
        <v>167</v>
      </c>
      <c r="F50" s="14">
        <v>12</v>
      </c>
      <c r="G50" s="14"/>
      <c r="H50" s="3">
        <f t="shared" si="2"/>
        <v>0</v>
      </c>
      <c r="I50" s="14">
        <f t="shared" si="3"/>
        <v>0</v>
      </c>
    </row>
    <row r="51" spans="1:9" ht="37.5">
      <c r="A51" s="12"/>
      <c r="B51" s="19"/>
      <c r="C51" s="13" t="s">
        <v>72</v>
      </c>
      <c r="D51" s="9" t="s">
        <v>132</v>
      </c>
      <c r="E51" s="12" t="s">
        <v>167</v>
      </c>
      <c r="F51" s="14">
        <v>6</v>
      </c>
      <c r="G51" s="14"/>
      <c r="H51" s="3">
        <f t="shared" ref="H51:H69" si="4">ROUND(((G51*$I$7)+G51),2)</f>
        <v>0</v>
      </c>
      <c r="I51" s="14">
        <f t="shared" si="3"/>
        <v>0</v>
      </c>
    </row>
    <row r="52" spans="1:9">
      <c r="A52" s="12"/>
      <c r="B52" s="19"/>
      <c r="C52" s="13" t="s">
        <v>73</v>
      </c>
      <c r="D52" s="9" t="s">
        <v>82</v>
      </c>
      <c r="E52" s="12" t="s">
        <v>167</v>
      </c>
      <c r="F52" s="14">
        <v>3</v>
      </c>
      <c r="G52" s="14"/>
      <c r="H52" s="3">
        <f t="shared" si="4"/>
        <v>0</v>
      </c>
      <c r="I52" s="14">
        <f t="shared" si="3"/>
        <v>0</v>
      </c>
    </row>
    <row r="53" spans="1:9" ht="37.5">
      <c r="A53" s="12"/>
      <c r="B53" s="19"/>
      <c r="C53" s="13" t="s">
        <v>74</v>
      </c>
      <c r="D53" s="9" t="s">
        <v>177</v>
      </c>
      <c r="E53" s="12" t="s">
        <v>178</v>
      </c>
      <c r="F53" s="14">
        <v>2</v>
      </c>
      <c r="G53" s="14"/>
      <c r="H53" s="3">
        <f t="shared" si="4"/>
        <v>0</v>
      </c>
      <c r="I53" s="14">
        <f t="shared" si="3"/>
        <v>0</v>
      </c>
    </row>
    <row r="54" spans="1:9">
      <c r="A54" s="12"/>
      <c r="B54" s="19"/>
      <c r="C54" s="13" t="s">
        <v>76</v>
      </c>
      <c r="D54" s="9" t="s">
        <v>85</v>
      </c>
      <c r="E54" s="12" t="s">
        <v>167</v>
      </c>
      <c r="F54" s="14">
        <v>1</v>
      </c>
      <c r="G54" s="14"/>
      <c r="H54" s="3">
        <f t="shared" si="4"/>
        <v>0</v>
      </c>
      <c r="I54" s="14">
        <f t="shared" si="3"/>
        <v>0</v>
      </c>
    </row>
    <row r="55" spans="1:9">
      <c r="A55" s="12"/>
      <c r="B55" s="19"/>
      <c r="C55" s="13" t="s">
        <v>78</v>
      </c>
      <c r="D55" s="9" t="s">
        <v>87</v>
      </c>
      <c r="E55" s="12" t="s">
        <v>168</v>
      </c>
      <c r="F55" s="14">
        <v>6</v>
      </c>
      <c r="G55" s="14"/>
      <c r="H55" s="3">
        <f t="shared" si="4"/>
        <v>0</v>
      </c>
      <c r="I55" s="14">
        <f t="shared" si="3"/>
        <v>0</v>
      </c>
    </row>
    <row r="56" spans="1:9">
      <c r="A56" s="12"/>
      <c r="B56" s="19"/>
      <c r="C56" s="13" t="s">
        <v>79</v>
      </c>
      <c r="D56" s="9" t="s">
        <v>89</v>
      </c>
      <c r="E56" s="12" t="s">
        <v>167</v>
      </c>
      <c r="F56" s="14">
        <v>1</v>
      </c>
      <c r="G56" s="14"/>
      <c r="H56" s="3">
        <f t="shared" si="4"/>
        <v>0</v>
      </c>
      <c r="I56" s="14">
        <f t="shared" si="3"/>
        <v>0</v>
      </c>
    </row>
    <row r="57" spans="1:9">
      <c r="A57" s="12"/>
      <c r="B57" s="19"/>
      <c r="C57" s="13" t="s">
        <v>81</v>
      </c>
      <c r="D57" s="9" t="s">
        <v>91</v>
      </c>
      <c r="E57" s="12" t="s">
        <v>167</v>
      </c>
      <c r="F57" s="14">
        <v>1</v>
      </c>
      <c r="G57" s="14"/>
      <c r="H57" s="3">
        <f t="shared" si="4"/>
        <v>0</v>
      </c>
      <c r="I57" s="14">
        <f t="shared" si="3"/>
        <v>0</v>
      </c>
    </row>
    <row r="58" spans="1:9">
      <c r="A58" s="12"/>
      <c r="B58" s="19"/>
      <c r="C58" s="13" t="s">
        <v>83</v>
      </c>
      <c r="D58" s="9" t="s">
        <v>93</v>
      </c>
      <c r="E58" s="12" t="s">
        <v>172</v>
      </c>
      <c r="F58" s="14">
        <v>4</v>
      </c>
      <c r="G58" s="14"/>
      <c r="H58" s="3">
        <f t="shared" si="4"/>
        <v>0</v>
      </c>
      <c r="I58" s="14">
        <f t="shared" si="3"/>
        <v>0</v>
      </c>
    </row>
    <row r="59" spans="1:9">
      <c r="A59" s="12"/>
      <c r="B59" s="19"/>
      <c r="C59" s="13" t="s">
        <v>84</v>
      </c>
      <c r="D59" s="9" t="s">
        <v>95</v>
      </c>
      <c r="E59" s="12" t="s">
        <v>172</v>
      </c>
      <c r="F59" s="14">
        <v>4</v>
      </c>
      <c r="G59" s="14"/>
      <c r="H59" s="3">
        <f t="shared" si="4"/>
        <v>0</v>
      </c>
      <c r="I59" s="14">
        <f t="shared" si="3"/>
        <v>0</v>
      </c>
    </row>
    <row r="60" spans="1:9">
      <c r="A60" s="12"/>
      <c r="B60" s="19"/>
      <c r="C60" s="13" t="s">
        <v>86</v>
      </c>
      <c r="D60" s="9" t="s">
        <v>97</v>
      </c>
      <c r="E60" s="12" t="s">
        <v>167</v>
      </c>
      <c r="F60" s="14">
        <v>1</v>
      </c>
      <c r="G60" s="14"/>
      <c r="H60" s="3">
        <f t="shared" si="4"/>
        <v>0</v>
      </c>
      <c r="I60" s="14">
        <f t="shared" si="3"/>
        <v>0</v>
      </c>
    </row>
    <row r="61" spans="1:9">
      <c r="A61" s="12"/>
      <c r="B61" s="19"/>
      <c r="C61" s="13" t="s">
        <v>88</v>
      </c>
      <c r="D61" s="9" t="s">
        <v>99</v>
      </c>
      <c r="E61" s="12" t="s">
        <v>168</v>
      </c>
      <c r="F61" s="14">
        <v>30</v>
      </c>
      <c r="G61" s="14"/>
      <c r="H61" s="3">
        <f t="shared" si="4"/>
        <v>0</v>
      </c>
      <c r="I61" s="14">
        <f t="shared" si="3"/>
        <v>0</v>
      </c>
    </row>
    <row r="62" spans="1:9" ht="56.25">
      <c r="A62" s="12"/>
      <c r="B62" s="19"/>
      <c r="C62" s="13" t="s">
        <v>90</v>
      </c>
      <c r="D62" s="9" t="s">
        <v>176</v>
      </c>
      <c r="E62" s="12" t="s">
        <v>167</v>
      </c>
      <c r="F62" s="14">
        <v>6</v>
      </c>
      <c r="G62" s="14"/>
      <c r="H62" s="3">
        <f t="shared" si="4"/>
        <v>0</v>
      </c>
      <c r="I62" s="14">
        <f t="shared" si="3"/>
        <v>0</v>
      </c>
    </row>
    <row r="63" spans="1:9">
      <c r="A63" s="12"/>
      <c r="B63" s="19"/>
      <c r="C63" s="13" t="s">
        <v>92</v>
      </c>
      <c r="D63" s="9" t="s">
        <v>102</v>
      </c>
      <c r="E63" s="12" t="s">
        <v>167</v>
      </c>
      <c r="F63" s="14">
        <v>6</v>
      </c>
      <c r="G63" s="14"/>
      <c r="H63" s="3">
        <f t="shared" si="4"/>
        <v>0</v>
      </c>
      <c r="I63" s="14">
        <f t="shared" si="3"/>
        <v>0</v>
      </c>
    </row>
    <row r="64" spans="1:9" ht="37.5">
      <c r="A64" s="12"/>
      <c r="B64" s="19"/>
      <c r="C64" s="13" t="s">
        <v>94</v>
      </c>
      <c r="D64" s="9" t="s">
        <v>152</v>
      </c>
      <c r="E64" s="12" t="s">
        <v>167</v>
      </c>
      <c r="F64" s="14">
        <v>3</v>
      </c>
      <c r="G64" s="14"/>
      <c r="H64" s="3">
        <f t="shared" si="4"/>
        <v>0</v>
      </c>
      <c r="I64" s="14">
        <f t="shared" si="3"/>
        <v>0</v>
      </c>
    </row>
    <row r="65" spans="1:9" ht="37.5">
      <c r="A65" s="12"/>
      <c r="B65" s="19"/>
      <c r="C65" s="13" t="s">
        <v>96</v>
      </c>
      <c r="D65" s="9" t="s">
        <v>105</v>
      </c>
      <c r="E65" s="12" t="s">
        <v>171</v>
      </c>
      <c r="F65" s="14">
        <v>1.3</v>
      </c>
      <c r="G65" s="14"/>
      <c r="H65" s="3">
        <f t="shared" si="4"/>
        <v>0</v>
      </c>
      <c r="I65" s="14">
        <f t="shared" si="3"/>
        <v>0</v>
      </c>
    </row>
    <row r="66" spans="1:9">
      <c r="A66" s="12"/>
      <c r="B66" s="19"/>
      <c r="C66" s="13" t="s">
        <v>98</v>
      </c>
      <c r="D66" s="9" t="s">
        <v>106</v>
      </c>
      <c r="E66" s="12" t="s">
        <v>171</v>
      </c>
      <c r="F66" s="14">
        <v>1.3</v>
      </c>
      <c r="G66" s="14"/>
      <c r="H66" s="3">
        <f t="shared" si="4"/>
        <v>0</v>
      </c>
      <c r="I66" s="14">
        <f t="shared" si="3"/>
        <v>0</v>
      </c>
    </row>
    <row r="67" spans="1:9" ht="37.5">
      <c r="A67" s="12"/>
      <c r="B67" s="19"/>
      <c r="C67" s="13" t="s">
        <v>100</v>
      </c>
      <c r="D67" s="9" t="s">
        <v>107</v>
      </c>
      <c r="E67" s="12" t="s">
        <v>171</v>
      </c>
      <c r="F67" s="14">
        <v>0.2</v>
      </c>
      <c r="G67" s="14"/>
      <c r="H67" s="3">
        <f t="shared" si="4"/>
        <v>0</v>
      </c>
      <c r="I67" s="14">
        <f t="shared" si="3"/>
        <v>0</v>
      </c>
    </row>
    <row r="68" spans="1:9" ht="56.25">
      <c r="A68" s="12"/>
      <c r="B68" s="12"/>
      <c r="C68" s="13" t="s">
        <v>101</v>
      </c>
      <c r="D68" s="9" t="s">
        <v>133</v>
      </c>
      <c r="E68" s="12" t="s">
        <v>167</v>
      </c>
      <c r="F68" s="14">
        <v>1</v>
      </c>
      <c r="G68" s="14"/>
      <c r="H68" s="3">
        <f t="shared" si="4"/>
        <v>0</v>
      </c>
      <c r="I68" s="14">
        <f t="shared" si="3"/>
        <v>0</v>
      </c>
    </row>
    <row r="69" spans="1:9" ht="56.25">
      <c r="A69" s="12"/>
      <c r="B69" s="12"/>
      <c r="C69" s="13" t="s">
        <v>103</v>
      </c>
      <c r="D69" s="9" t="s">
        <v>108</v>
      </c>
      <c r="E69" s="12" t="s">
        <v>167</v>
      </c>
      <c r="F69" s="14">
        <v>1</v>
      </c>
      <c r="G69" s="14"/>
      <c r="H69" s="3">
        <f t="shared" si="4"/>
        <v>0</v>
      </c>
      <c r="I69" s="14">
        <f t="shared" si="3"/>
        <v>0</v>
      </c>
    </row>
    <row r="70" spans="1:9">
      <c r="A70" s="2"/>
      <c r="B70" s="2"/>
      <c r="C70" s="2"/>
      <c r="D70" s="16" t="s">
        <v>146</v>
      </c>
      <c r="E70" s="2"/>
      <c r="F70" s="2"/>
      <c r="G70" s="2"/>
      <c r="H70" s="2"/>
      <c r="I70" s="15">
        <f>SUBTOTAL(9,I19:I69)</f>
        <v>0</v>
      </c>
    </row>
    <row r="71" spans="1:9" ht="37.5">
      <c r="A71" s="2"/>
      <c r="B71" s="2"/>
      <c r="C71" s="11" t="s">
        <v>109</v>
      </c>
      <c r="D71" s="8" t="s">
        <v>110</v>
      </c>
      <c r="E71" s="2"/>
      <c r="F71" s="2"/>
      <c r="G71" s="2"/>
      <c r="H71" s="2"/>
      <c r="I71" s="2"/>
    </row>
    <row r="72" spans="1:9" ht="168.75">
      <c r="A72" s="12"/>
      <c r="B72" s="19"/>
      <c r="C72" s="13" t="s">
        <v>111</v>
      </c>
      <c r="D72" s="9" t="s">
        <v>134</v>
      </c>
      <c r="E72" s="12" t="s">
        <v>167</v>
      </c>
      <c r="F72" s="14">
        <v>1</v>
      </c>
      <c r="G72" s="14"/>
      <c r="H72" s="3">
        <f t="shared" ref="H72:H86" si="5">ROUND(((G72*$I$7)+G72),2)</f>
        <v>0</v>
      </c>
      <c r="I72" s="14">
        <f t="shared" ref="I72:I86" si="6">ROUND(H72*F72,2)</f>
        <v>0</v>
      </c>
    </row>
    <row r="73" spans="1:9">
      <c r="A73" s="12"/>
      <c r="B73" s="19"/>
      <c r="C73" s="13" t="s">
        <v>112</v>
      </c>
      <c r="D73" s="9" t="s">
        <v>135</v>
      </c>
      <c r="E73" s="12" t="s">
        <v>168</v>
      </c>
      <c r="F73" s="14">
        <v>10</v>
      </c>
      <c r="G73" s="14"/>
      <c r="H73" s="3">
        <f t="shared" si="5"/>
        <v>0</v>
      </c>
      <c r="I73" s="14">
        <f t="shared" si="6"/>
        <v>0</v>
      </c>
    </row>
    <row r="74" spans="1:9" ht="37.5">
      <c r="A74" s="12"/>
      <c r="B74" s="19"/>
      <c r="C74" s="13" t="s">
        <v>154</v>
      </c>
      <c r="D74" s="9" t="s">
        <v>128</v>
      </c>
      <c r="E74" s="12" t="s">
        <v>168</v>
      </c>
      <c r="F74" s="14">
        <v>15</v>
      </c>
      <c r="G74" s="14"/>
      <c r="H74" s="3">
        <f t="shared" si="5"/>
        <v>0</v>
      </c>
      <c r="I74" s="14">
        <f t="shared" si="6"/>
        <v>0</v>
      </c>
    </row>
    <row r="75" spans="1:9">
      <c r="A75" s="12"/>
      <c r="B75" s="19"/>
      <c r="C75" s="13" t="s">
        <v>155</v>
      </c>
      <c r="D75" s="9" t="s">
        <v>130</v>
      </c>
      <c r="E75" s="12" t="s">
        <v>168</v>
      </c>
      <c r="F75" s="14">
        <v>5</v>
      </c>
      <c r="G75" s="14"/>
      <c r="H75" s="3">
        <f t="shared" si="5"/>
        <v>0</v>
      </c>
      <c r="I75" s="14">
        <f t="shared" si="6"/>
        <v>0</v>
      </c>
    </row>
    <row r="76" spans="1:9" ht="56.25">
      <c r="A76" s="12"/>
      <c r="B76" s="19"/>
      <c r="C76" s="13" t="s">
        <v>113</v>
      </c>
      <c r="D76" s="9" t="s">
        <v>136</v>
      </c>
      <c r="E76" s="12" t="s">
        <v>168</v>
      </c>
      <c r="F76" s="14">
        <v>85</v>
      </c>
      <c r="G76" s="14"/>
      <c r="H76" s="3">
        <f t="shared" si="5"/>
        <v>0</v>
      </c>
      <c r="I76" s="14">
        <f t="shared" si="6"/>
        <v>0</v>
      </c>
    </row>
    <row r="77" spans="1:9" ht="56.25">
      <c r="A77" s="12"/>
      <c r="B77" s="19"/>
      <c r="C77" s="13" t="s">
        <v>114</v>
      </c>
      <c r="D77" s="9" t="s">
        <v>115</v>
      </c>
      <c r="E77" s="12" t="s">
        <v>167</v>
      </c>
      <c r="F77" s="14">
        <v>1</v>
      </c>
      <c r="G77" s="14"/>
      <c r="H77" s="3">
        <f t="shared" si="5"/>
        <v>0</v>
      </c>
      <c r="I77" s="14">
        <f t="shared" si="6"/>
        <v>0</v>
      </c>
    </row>
    <row r="78" spans="1:9" ht="37.5">
      <c r="A78" s="12"/>
      <c r="B78" s="19"/>
      <c r="C78" s="13" t="s">
        <v>156</v>
      </c>
      <c r="D78" s="9" t="s">
        <v>80</v>
      </c>
      <c r="E78" s="12" t="s">
        <v>167</v>
      </c>
      <c r="F78" s="14">
        <v>6</v>
      </c>
      <c r="G78" s="14"/>
      <c r="H78" s="3">
        <f t="shared" si="5"/>
        <v>0</v>
      </c>
      <c r="I78" s="14">
        <f t="shared" si="6"/>
        <v>0</v>
      </c>
    </row>
    <row r="79" spans="1:9" ht="37.5">
      <c r="A79" s="12"/>
      <c r="B79" s="19"/>
      <c r="C79" s="13" t="s">
        <v>157</v>
      </c>
      <c r="D79" s="9" t="s">
        <v>132</v>
      </c>
      <c r="E79" s="12" t="s">
        <v>167</v>
      </c>
      <c r="F79" s="14">
        <v>2</v>
      </c>
      <c r="G79" s="14"/>
      <c r="H79" s="3">
        <f t="shared" si="5"/>
        <v>0</v>
      </c>
      <c r="I79" s="14">
        <f t="shared" si="6"/>
        <v>0</v>
      </c>
    </row>
    <row r="80" spans="1:9">
      <c r="A80" s="12"/>
      <c r="B80" s="19"/>
      <c r="C80" s="13" t="s">
        <v>116</v>
      </c>
      <c r="D80" s="9" t="s">
        <v>117</v>
      </c>
      <c r="E80" s="12" t="s">
        <v>167</v>
      </c>
      <c r="F80" s="14">
        <v>1</v>
      </c>
      <c r="G80" s="14"/>
      <c r="H80" s="3">
        <f t="shared" si="5"/>
        <v>0</v>
      </c>
      <c r="I80" s="14">
        <f t="shared" si="6"/>
        <v>0</v>
      </c>
    </row>
    <row r="81" spans="1:9" ht="117.75" customHeight="1">
      <c r="A81" s="12"/>
      <c r="B81" s="12"/>
      <c r="C81" s="13" t="s">
        <v>118</v>
      </c>
      <c r="D81" s="9" t="s">
        <v>137</v>
      </c>
      <c r="E81" s="12" t="s">
        <v>167</v>
      </c>
      <c r="F81" s="14">
        <v>1</v>
      </c>
      <c r="G81" s="14"/>
      <c r="H81" s="3">
        <f t="shared" si="5"/>
        <v>0</v>
      </c>
      <c r="I81" s="14">
        <f t="shared" si="6"/>
        <v>0</v>
      </c>
    </row>
    <row r="82" spans="1:9" ht="37.5">
      <c r="A82" s="12"/>
      <c r="B82" s="19"/>
      <c r="C82" s="13" t="s">
        <v>158</v>
      </c>
      <c r="D82" s="9" t="s">
        <v>105</v>
      </c>
      <c r="E82" s="12" t="s">
        <v>171</v>
      </c>
      <c r="F82" s="14">
        <v>1.3</v>
      </c>
      <c r="G82" s="14"/>
      <c r="H82" s="3">
        <f t="shared" si="5"/>
        <v>0</v>
      </c>
      <c r="I82" s="14">
        <f t="shared" si="6"/>
        <v>0</v>
      </c>
    </row>
    <row r="83" spans="1:9">
      <c r="A83" s="12"/>
      <c r="B83" s="19"/>
      <c r="C83" s="13" t="s">
        <v>159</v>
      </c>
      <c r="D83" s="9" t="s">
        <v>106</v>
      </c>
      <c r="E83" s="12" t="s">
        <v>171</v>
      </c>
      <c r="F83" s="14">
        <v>1.3</v>
      </c>
      <c r="G83" s="14"/>
      <c r="H83" s="3">
        <f t="shared" si="5"/>
        <v>0</v>
      </c>
      <c r="I83" s="14">
        <f t="shared" si="6"/>
        <v>0</v>
      </c>
    </row>
    <row r="84" spans="1:9" ht="37.5">
      <c r="A84" s="12"/>
      <c r="B84" s="19"/>
      <c r="C84" s="13" t="s">
        <v>160</v>
      </c>
      <c r="D84" s="9" t="s">
        <v>107</v>
      </c>
      <c r="E84" s="12" t="s">
        <v>171</v>
      </c>
      <c r="F84" s="14">
        <v>0.2</v>
      </c>
      <c r="G84" s="14"/>
      <c r="H84" s="3">
        <f t="shared" si="5"/>
        <v>0</v>
      </c>
      <c r="I84" s="14">
        <f t="shared" si="6"/>
        <v>0</v>
      </c>
    </row>
    <row r="85" spans="1:9">
      <c r="A85" s="12"/>
      <c r="B85" s="19"/>
      <c r="C85" s="13" t="s">
        <v>161</v>
      </c>
      <c r="D85" s="9" t="s">
        <v>104</v>
      </c>
      <c r="E85" s="12" t="s">
        <v>167</v>
      </c>
      <c r="F85" s="14">
        <v>1</v>
      </c>
      <c r="G85" s="14"/>
      <c r="H85" s="3">
        <f t="shared" si="5"/>
        <v>0</v>
      </c>
      <c r="I85" s="14">
        <f t="shared" si="6"/>
        <v>0</v>
      </c>
    </row>
    <row r="86" spans="1:9" ht="56.25">
      <c r="A86" s="12"/>
      <c r="B86" s="19"/>
      <c r="C86" s="13" t="s">
        <v>162</v>
      </c>
      <c r="D86" s="9" t="s">
        <v>173</v>
      </c>
      <c r="E86" s="12" t="s">
        <v>167</v>
      </c>
      <c r="F86" s="14">
        <v>1</v>
      </c>
      <c r="G86" s="14"/>
      <c r="H86" s="3">
        <f t="shared" si="5"/>
        <v>0</v>
      </c>
      <c r="I86" s="14">
        <f t="shared" si="6"/>
        <v>0</v>
      </c>
    </row>
    <row r="87" spans="1:9">
      <c r="A87" s="2"/>
      <c r="B87" s="2"/>
      <c r="C87" s="2"/>
      <c r="D87" s="16" t="s">
        <v>147</v>
      </c>
      <c r="E87" s="2"/>
      <c r="F87" s="2"/>
      <c r="G87" s="2"/>
      <c r="H87" s="2"/>
      <c r="I87" s="15">
        <f>SUBTOTAL(9,I72:I86)</f>
        <v>0</v>
      </c>
    </row>
    <row r="88" spans="1:9">
      <c r="A88" s="2"/>
      <c r="B88" s="2"/>
      <c r="C88" s="11" t="s">
        <v>119</v>
      </c>
      <c r="D88" s="8" t="s">
        <v>120</v>
      </c>
      <c r="E88" s="2"/>
      <c r="F88" s="2"/>
      <c r="G88" s="2"/>
      <c r="H88" s="2"/>
      <c r="I88" s="2"/>
    </row>
    <row r="89" spans="1:9" ht="56.25">
      <c r="A89" s="12"/>
      <c r="B89" s="19"/>
      <c r="C89" s="13" t="s">
        <v>121</v>
      </c>
      <c r="D89" s="9" t="s">
        <v>180</v>
      </c>
      <c r="E89" s="12" t="s">
        <v>170</v>
      </c>
      <c r="F89" s="14">
        <v>5</v>
      </c>
      <c r="G89" s="14"/>
      <c r="H89" s="3">
        <f t="shared" ref="H89:H91" si="7">ROUND(((G89*$I$7)+G89),2)</f>
        <v>0</v>
      </c>
      <c r="I89" s="14">
        <f t="shared" ref="I89:I91" si="8">ROUND(H89*F89,2)</f>
        <v>0</v>
      </c>
    </row>
    <row r="90" spans="1:9">
      <c r="A90" s="12"/>
      <c r="B90" s="19"/>
      <c r="C90" s="13" t="s">
        <v>122</v>
      </c>
      <c r="D90" s="9" t="s">
        <v>124</v>
      </c>
      <c r="E90" s="12" t="s">
        <v>167</v>
      </c>
      <c r="F90" s="14">
        <v>1</v>
      </c>
      <c r="G90" s="14"/>
      <c r="H90" s="3">
        <f t="shared" si="7"/>
        <v>0</v>
      </c>
      <c r="I90" s="14">
        <f t="shared" si="8"/>
        <v>0</v>
      </c>
    </row>
    <row r="91" spans="1:9">
      <c r="A91" s="12"/>
      <c r="B91" s="19"/>
      <c r="C91" s="13" t="s">
        <v>123</v>
      </c>
      <c r="D91" s="9" t="s">
        <v>125</v>
      </c>
      <c r="E91" s="12" t="s">
        <v>169</v>
      </c>
      <c r="F91" s="14">
        <v>20</v>
      </c>
      <c r="G91" s="14"/>
      <c r="H91" s="3">
        <f t="shared" si="7"/>
        <v>0</v>
      </c>
      <c r="I91" s="14">
        <f t="shared" si="8"/>
        <v>0</v>
      </c>
    </row>
    <row r="92" spans="1:9">
      <c r="A92" s="2"/>
      <c r="B92" s="2"/>
      <c r="C92" s="2"/>
      <c r="D92" s="16" t="s">
        <v>148</v>
      </c>
      <c r="E92" s="2"/>
      <c r="F92" s="2"/>
      <c r="G92" s="2"/>
      <c r="H92" s="2"/>
      <c r="I92" s="15">
        <f>SUBTOTAL(9,I89:I91)</f>
        <v>0</v>
      </c>
    </row>
    <row r="93" spans="1:9">
      <c r="A93" s="26" t="s">
        <v>149</v>
      </c>
      <c r="B93" s="26"/>
      <c r="C93" s="26"/>
      <c r="D93" s="26"/>
      <c r="E93" s="26"/>
      <c r="F93" s="26"/>
      <c r="G93" s="26"/>
      <c r="H93" s="26"/>
      <c r="I93" s="15">
        <f>SUBTOTAL(9,I10:I92)</f>
        <v>0</v>
      </c>
    </row>
  </sheetData>
  <mergeCells count="6">
    <mergeCell ref="A93:H93"/>
    <mergeCell ref="A5:E5"/>
    <mergeCell ref="A6:E6"/>
    <mergeCell ref="A7:E7"/>
    <mergeCell ref="E2:H2"/>
    <mergeCell ref="A8:B8"/>
  </mergeCells>
  <pageMargins left="0.78740157480314965" right="0.59055118110236227" top="0.78740157480314965" bottom="0.59055118110236227" header="0" footer="0"/>
  <pageSetup paperSize="9" scale="68" fitToHeight="0" orientation="landscape" verticalDpi="0" r:id="rId1"/>
  <rowBreaks count="1" manualBreakCount="1">
    <brk id="70" max="8" man="1"/>
  </rowBreaks>
</worksheet>
</file>

<file path=xl/worksheets/sheet2.xml><?xml version="1.0" encoding="utf-8"?>
<worksheet xmlns="http://schemas.openxmlformats.org/spreadsheetml/2006/main" xmlns:r="http://schemas.openxmlformats.org/officeDocument/2006/relationships">
  <dimension ref="A1:I48"/>
  <sheetViews>
    <sheetView showGridLines="0" view="pageBreakPreview" zoomScale="60" zoomScaleNormal="100" workbookViewId="0">
      <selection activeCell="D10" sqref="D10"/>
    </sheetView>
  </sheetViews>
  <sheetFormatPr defaultRowHeight="18.75"/>
  <cols>
    <col min="1" max="2" width="9.140625" style="43"/>
    <col min="3" max="3" width="10.140625" style="55" bestFit="1" customWidth="1"/>
    <col min="4" max="4" width="60.85546875" style="43" customWidth="1"/>
    <col min="5" max="5" width="12" style="43" bestFit="1" customWidth="1"/>
    <col min="6" max="6" width="17" style="43" bestFit="1" customWidth="1"/>
    <col min="7" max="7" width="15.140625" style="43" customWidth="1"/>
    <col min="8" max="8" width="21" style="43" customWidth="1"/>
    <col min="9" max="9" width="24" style="43" bestFit="1" customWidth="1"/>
    <col min="10" max="16384" width="9.140625" style="43"/>
  </cols>
  <sheetData>
    <row r="1" spans="1:9" s="23" customFormat="1">
      <c r="A1" s="40" t="s">
        <v>0</v>
      </c>
      <c r="B1" s="40"/>
      <c r="C1" s="40"/>
      <c r="D1" s="40"/>
      <c r="I1" s="30"/>
    </row>
    <row r="2" spans="1:9" s="23" customFormat="1">
      <c r="A2" s="40" t="s">
        <v>1</v>
      </c>
      <c r="B2" s="40"/>
      <c r="C2" s="40"/>
      <c r="D2" s="40"/>
      <c r="E2" s="22"/>
      <c r="F2" s="22"/>
      <c r="G2" s="22"/>
      <c r="H2" s="22"/>
      <c r="I2" s="30"/>
    </row>
    <row r="3" spans="1:9" s="23" customFormat="1">
      <c r="A3" s="40" t="s">
        <v>151</v>
      </c>
      <c r="B3" s="40"/>
      <c r="C3" s="40"/>
      <c r="D3" s="40"/>
      <c r="E3" s="22"/>
      <c r="F3" s="22"/>
      <c r="G3" s="22"/>
      <c r="H3" s="22"/>
      <c r="I3" s="30"/>
    </row>
    <row r="4" spans="1:9" s="23" customFormat="1">
      <c r="A4" s="31" t="s">
        <v>181</v>
      </c>
      <c r="B4" s="31"/>
      <c r="C4" s="22"/>
      <c r="D4" s="31"/>
      <c r="E4" s="22"/>
      <c r="F4" s="22"/>
      <c r="G4" s="22"/>
      <c r="H4" s="22"/>
      <c r="I4" s="30"/>
    </row>
    <row r="5" spans="1:9" s="23" customFormat="1" ht="21">
      <c r="A5" s="41" t="s">
        <v>184</v>
      </c>
      <c r="B5" s="31"/>
      <c r="C5" s="22"/>
      <c r="D5" s="31"/>
      <c r="E5" s="22"/>
      <c r="F5" s="22"/>
      <c r="G5" s="22"/>
      <c r="H5" s="22"/>
      <c r="I5" s="30"/>
    </row>
    <row r="6" spans="1:9">
      <c r="A6" s="42"/>
      <c r="B6" s="42"/>
      <c r="C6" s="42"/>
      <c r="D6" s="42"/>
      <c r="E6" s="42"/>
      <c r="F6" s="42"/>
      <c r="G6" s="24" t="s">
        <v>141</v>
      </c>
      <c r="H6" s="1"/>
      <c r="I6" s="30" t="s">
        <v>139</v>
      </c>
    </row>
    <row r="7" spans="1:9">
      <c r="A7" s="42" t="s">
        <v>186</v>
      </c>
      <c r="B7" s="42"/>
      <c r="C7" s="42"/>
      <c r="D7" s="42"/>
      <c r="E7" s="42"/>
      <c r="F7" s="42"/>
      <c r="G7" s="44"/>
      <c r="H7" s="45"/>
      <c r="I7" s="30"/>
    </row>
    <row r="8" spans="1:9" s="47" customFormat="1" ht="37.5">
      <c r="A8" s="26" t="s">
        <v>3</v>
      </c>
      <c r="B8" s="26"/>
      <c r="C8" s="46" t="s">
        <v>4</v>
      </c>
      <c r="D8" s="46" t="s">
        <v>5</v>
      </c>
      <c r="E8" s="46" t="s">
        <v>7</v>
      </c>
      <c r="F8" s="46" t="s">
        <v>6</v>
      </c>
      <c r="G8" s="25" t="s">
        <v>187</v>
      </c>
      <c r="H8" s="25" t="s">
        <v>188</v>
      </c>
      <c r="I8" s="33" t="s">
        <v>9</v>
      </c>
    </row>
    <row r="9" spans="1:9" s="47" customFormat="1">
      <c r="A9" s="48"/>
      <c r="B9" s="49"/>
      <c r="C9" s="50">
        <v>1</v>
      </c>
      <c r="D9" s="49" t="s">
        <v>184</v>
      </c>
      <c r="E9" s="49"/>
      <c r="F9" s="49"/>
      <c r="G9" s="25"/>
      <c r="H9" s="25"/>
      <c r="I9" s="33"/>
    </row>
    <row r="10" spans="1:9" s="47" customFormat="1" ht="37.5">
      <c r="A10" s="48"/>
      <c r="B10" s="51"/>
      <c r="C10" s="51" t="s">
        <v>12</v>
      </c>
      <c r="D10" s="48" t="s">
        <v>189</v>
      </c>
      <c r="E10" s="48" t="s">
        <v>190</v>
      </c>
      <c r="F10" s="52">
        <v>1</v>
      </c>
      <c r="G10" s="56"/>
      <c r="H10" s="57">
        <f>ROUND(((G10*$H$6)+G10),2)</f>
        <v>0</v>
      </c>
      <c r="I10" s="58">
        <f>ROUND(H10*F10,2)</f>
        <v>0</v>
      </c>
    </row>
    <row r="11" spans="1:9" s="47" customFormat="1" ht="37.5">
      <c r="A11" s="48"/>
      <c r="B11" s="51"/>
      <c r="C11" s="51" t="s">
        <v>14</v>
      </c>
      <c r="D11" s="48" t="s">
        <v>191</v>
      </c>
      <c r="E11" s="48" t="s">
        <v>190</v>
      </c>
      <c r="F11" s="52">
        <v>1</v>
      </c>
      <c r="G11" s="56"/>
      <c r="H11" s="57">
        <f t="shared" ref="H11:H26" si="0">ROUND(((G11*$H$6)+G11),2)</f>
        <v>0</v>
      </c>
      <c r="I11" s="58">
        <f t="shared" ref="I11:I26" si="1">ROUND(H11*F11,2)</f>
        <v>0</v>
      </c>
    </row>
    <row r="12" spans="1:9" s="47" customFormat="1" ht="56.25">
      <c r="A12" s="48"/>
      <c r="B12" s="51"/>
      <c r="C12" s="51" t="s">
        <v>16</v>
      </c>
      <c r="D12" s="48" t="s">
        <v>192</v>
      </c>
      <c r="E12" s="48" t="s">
        <v>190</v>
      </c>
      <c r="F12" s="52">
        <v>1</v>
      </c>
      <c r="G12" s="56"/>
      <c r="H12" s="57">
        <f t="shared" si="0"/>
        <v>0</v>
      </c>
      <c r="I12" s="58">
        <f t="shared" si="1"/>
        <v>0</v>
      </c>
    </row>
    <row r="13" spans="1:9" s="47" customFormat="1" ht="37.5">
      <c r="A13" s="48"/>
      <c r="B13" s="51"/>
      <c r="C13" s="51" t="s">
        <v>18</v>
      </c>
      <c r="D13" s="48" t="s">
        <v>193</v>
      </c>
      <c r="E13" s="48" t="s">
        <v>190</v>
      </c>
      <c r="F13" s="52">
        <v>1</v>
      </c>
      <c r="G13" s="56"/>
      <c r="H13" s="57">
        <f t="shared" si="0"/>
        <v>0</v>
      </c>
      <c r="I13" s="58">
        <f t="shared" si="1"/>
        <v>0</v>
      </c>
    </row>
    <row r="14" spans="1:9" s="47" customFormat="1">
      <c r="A14" s="48"/>
      <c r="B14" s="51"/>
      <c r="C14" s="51" t="s">
        <v>194</v>
      </c>
      <c r="D14" s="48" t="s">
        <v>255</v>
      </c>
      <c r="E14" s="48" t="s">
        <v>190</v>
      </c>
      <c r="F14" s="52">
        <v>1</v>
      </c>
      <c r="G14" s="25"/>
      <c r="H14" s="57">
        <f t="shared" si="0"/>
        <v>0</v>
      </c>
      <c r="I14" s="58">
        <f t="shared" si="1"/>
        <v>0</v>
      </c>
    </row>
    <row r="15" spans="1:9" s="47" customFormat="1" ht="37.5">
      <c r="A15" s="48"/>
      <c r="B15" s="51"/>
      <c r="C15" s="51" t="s">
        <v>195</v>
      </c>
      <c r="D15" s="48" t="s">
        <v>256</v>
      </c>
      <c r="E15" s="48" t="s">
        <v>190</v>
      </c>
      <c r="F15" s="52">
        <v>1</v>
      </c>
      <c r="G15" s="25"/>
      <c r="H15" s="57">
        <f t="shared" si="0"/>
        <v>0</v>
      </c>
      <c r="I15" s="58">
        <f t="shared" si="1"/>
        <v>0</v>
      </c>
    </row>
    <row r="16" spans="1:9" s="47" customFormat="1" ht="28.5" customHeight="1">
      <c r="A16" s="48"/>
      <c r="B16" s="51"/>
      <c r="C16" s="51" t="s">
        <v>196</v>
      </c>
      <c r="D16" s="48" t="s">
        <v>197</v>
      </c>
      <c r="E16" s="48" t="s">
        <v>190</v>
      </c>
      <c r="F16" s="52">
        <v>1</v>
      </c>
      <c r="G16" s="48"/>
      <c r="H16" s="57">
        <f t="shared" si="0"/>
        <v>0</v>
      </c>
      <c r="I16" s="58">
        <f t="shared" si="1"/>
        <v>0</v>
      </c>
    </row>
    <row r="17" spans="1:9" s="47" customFormat="1" ht="37.5">
      <c r="A17" s="48"/>
      <c r="B17" s="51"/>
      <c r="C17" s="51" t="s">
        <v>198</v>
      </c>
      <c r="D17" s="48" t="s">
        <v>199</v>
      </c>
      <c r="E17" s="48" t="s">
        <v>190</v>
      </c>
      <c r="F17" s="52">
        <v>1</v>
      </c>
      <c r="G17" s="48"/>
      <c r="H17" s="57">
        <f t="shared" si="0"/>
        <v>0</v>
      </c>
      <c r="I17" s="58">
        <f t="shared" si="1"/>
        <v>0</v>
      </c>
    </row>
    <row r="18" spans="1:9" s="47" customFormat="1">
      <c r="A18" s="48"/>
      <c r="B18" s="51"/>
      <c r="C18" s="51" t="s">
        <v>200</v>
      </c>
      <c r="D18" s="48" t="s">
        <v>201</v>
      </c>
      <c r="E18" s="48" t="s">
        <v>190</v>
      </c>
      <c r="F18" s="52">
        <v>1</v>
      </c>
      <c r="G18" s="48"/>
      <c r="H18" s="57">
        <f t="shared" si="0"/>
        <v>0</v>
      </c>
      <c r="I18" s="58">
        <f t="shared" si="1"/>
        <v>0</v>
      </c>
    </row>
    <row r="19" spans="1:9" s="47" customFormat="1" ht="37.5">
      <c r="A19" s="48"/>
      <c r="B19" s="51"/>
      <c r="C19" s="51" t="s">
        <v>202</v>
      </c>
      <c r="D19" s="48" t="s">
        <v>203</v>
      </c>
      <c r="E19" s="48" t="s">
        <v>190</v>
      </c>
      <c r="F19" s="52">
        <v>1</v>
      </c>
      <c r="G19" s="48"/>
      <c r="H19" s="57">
        <f t="shared" si="0"/>
        <v>0</v>
      </c>
      <c r="I19" s="58">
        <f t="shared" si="1"/>
        <v>0</v>
      </c>
    </row>
    <row r="20" spans="1:9" s="47" customFormat="1" ht="37.5">
      <c r="A20" s="48"/>
      <c r="B20" s="51"/>
      <c r="C20" s="51" t="s">
        <v>204</v>
      </c>
      <c r="D20" s="48" t="s">
        <v>205</v>
      </c>
      <c r="E20" s="48" t="s">
        <v>190</v>
      </c>
      <c r="F20" s="52">
        <v>2</v>
      </c>
      <c r="G20" s="48"/>
      <c r="H20" s="57">
        <f t="shared" si="0"/>
        <v>0</v>
      </c>
      <c r="I20" s="58">
        <f t="shared" si="1"/>
        <v>0</v>
      </c>
    </row>
    <row r="21" spans="1:9" s="47" customFormat="1" ht="37.5">
      <c r="A21" s="48"/>
      <c r="B21" s="51"/>
      <c r="C21" s="51" t="s">
        <v>206</v>
      </c>
      <c r="D21" s="48" t="s">
        <v>207</v>
      </c>
      <c r="E21" s="48" t="s">
        <v>190</v>
      </c>
      <c r="F21" s="52">
        <v>1</v>
      </c>
      <c r="G21" s="48"/>
      <c r="H21" s="57">
        <f t="shared" si="0"/>
        <v>0</v>
      </c>
      <c r="I21" s="58">
        <f t="shared" si="1"/>
        <v>0</v>
      </c>
    </row>
    <row r="22" spans="1:9" s="47" customFormat="1" ht="37.5">
      <c r="A22" s="48"/>
      <c r="B22" s="51"/>
      <c r="C22" s="51" t="s">
        <v>208</v>
      </c>
      <c r="D22" s="48" t="s">
        <v>209</v>
      </c>
      <c r="E22" s="48" t="s">
        <v>190</v>
      </c>
      <c r="F22" s="52">
        <v>1</v>
      </c>
      <c r="G22" s="48"/>
      <c r="H22" s="57">
        <f t="shared" si="0"/>
        <v>0</v>
      </c>
      <c r="I22" s="58">
        <f t="shared" si="1"/>
        <v>0</v>
      </c>
    </row>
    <row r="23" spans="1:9" s="47" customFormat="1" ht="37.5">
      <c r="A23" s="48"/>
      <c r="B23" s="51"/>
      <c r="C23" s="51" t="s">
        <v>210</v>
      </c>
      <c r="D23" s="48" t="s">
        <v>211</v>
      </c>
      <c r="E23" s="48" t="s">
        <v>190</v>
      </c>
      <c r="F23" s="52">
        <v>1</v>
      </c>
      <c r="G23" s="48"/>
      <c r="H23" s="57">
        <f t="shared" si="0"/>
        <v>0</v>
      </c>
      <c r="I23" s="58">
        <f t="shared" si="1"/>
        <v>0</v>
      </c>
    </row>
    <row r="24" spans="1:9" s="47" customFormat="1" ht="37.5">
      <c r="A24" s="48"/>
      <c r="B24" s="51"/>
      <c r="C24" s="51" t="s">
        <v>212</v>
      </c>
      <c r="D24" s="48" t="s">
        <v>213</v>
      </c>
      <c r="E24" s="48" t="s">
        <v>190</v>
      </c>
      <c r="F24" s="52">
        <v>1</v>
      </c>
      <c r="G24" s="48"/>
      <c r="H24" s="57">
        <f t="shared" si="0"/>
        <v>0</v>
      </c>
      <c r="I24" s="58">
        <f t="shared" si="1"/>
        <v>0</v>
      </c>
    </row>
    <row r="25" spans="1:9" s="47" customFormat="1" ht="56.25">
      <c r="A25" s="48"/>
      <c r="B25" s="51"/>
      <c r="C25" s="51" t="s">
        <v>214</v>
      </c>
      <c r="D25" s="48" t="s">
        <v>215</v>
      </c>
      <c r="E25" s="48" t="s">
        <v>190</v>
      </c>
      <c r="F25" s="52">
        <v>34</v>
      </c>
      <c r="G25" s="48"/>
      <c r="H25" s="57">
        <f t="shared" si="0"/>
        <v>0</v>
      </c>
      <c r="I25" s="58">
        <f t="shared" si="1"/>
        <v>0</v>
      </c>
    </row>
    <row r="26" spans="1:9" s="47" customFormat="1" ht="75">
      <c r="A26" s="48"/>
      <c r="B26" s="51"/>
      <c r="C26" s="51" t="s">
        <v>216</v>
      </c>
      <c r="D26" s="48" t="s">
        <v>217</v>
      </c>
      <c r="E26" s="48" t="s">
        <v>190</v>
      </c>
      <c r="F26" s="52">
        <v>1</v>
      </c>
      <c r="G26" s="48"/>
      <c r="H26" s="57">
        <f t="shared" si="0"/>
        <v>0</v>
      </c>
      <c r="I26" s="58">
        <f t="shared" si="1"/>
        <v>0</v>
      </c>
    </row>
    <row r="27" spans="1:9" s="47" customFormat="1">
      <c r="A27" s="48"/>
      <c r="B27" s="49"/>
      <c r="C27" s="46"/>
      <c r="D27" s="49" t="s">
        <v>218</v>
      </c>
      <c r="E27" s="49"/>
      <c r="F27" s="49"/>
      <c r="G27" s="48"/>
      <c r="H27" s="48"/>
      <c r="I27" s="53">
        <f>SUM(I10:I26)</f>
        <v>0</v>
      </c>
    </row>
    <row r="28" spans="1:9" s="47" customFormat="1" ht="37.5">
      <c r="A28" s="48"/>
      <c r="B28" s="49"/>
      <c r="C28" s="50">
        <v>2</v>
      </c>
      <c r="D28" s="49" t="s">
        <v>219</v>
      </c>
      <c r="E28" s="49"/>
      <c r="F28" s="49"/>
      <c r="G28" s="48"/>
      <c r="H28" s="48"/>
      <c r="I28" s="48"/>
    </row>
    <row r="29" spans="1:9" s="47" customFormat="1">
      <c r="A29" s="48"/>
      <c r="B29" s="49"/>
      <c r="C29" s="54" t="s">
        <v>21</v>
      </c>
      <c r="D29" s="49" t="s">
        <v>220</v>
      </c>
      <c r="E29" s="49"/>
      <c r="F29" s="49"/>
      <c r="G29" s="48"/>
      <c r="H29" s="48"/>
      <c r="I29" s="48"/>
    </row>
    <row r="30" spans="1:9" s="47" customFormat="1">
      <c r="A30" s="48"/>
      <c r="B30" s="51"/>
      <c r="C30" s="51" t="s">
        <v>221</v>
      </c>
      <c r="D30" s="48" t="s">
        <v>222</v>
      </c>
      <c r="E30" s="48" t="s">
        <v>223</v>
      </c>
      <c r="F30" s="52">
        <v>9</v>
      </c>
      <c r="G30" s="48"/>
      <c r="H30" s="57">
        <f t="shared" ref="H30:H35" si="2">ROUND(((G30*$H$6)+G30),2)</f>
        <v>0</v>
      </c>
      <c r="I30" s="58">
        <f t="shared" ref="I30:I35" si="3">ROUND(H30*F30,2)</f>
        <v>0</v>
      </c>
    </row>
    <row r="31" spans="1:9" s="47" customFormat="1" ht="75">
      <c r="A31" s="48"/>
      <c r="B31" s="51"/>
      <c r="C31" s="51" t="s">
        <v>224</v>
      </c>
      <c r="D31" s="48" t="s">
        <v>225</v>
      </c>
      <c r="E31" s="48" t="s">
        <v>223</v>
      </c>
      <c r="F31" s="52">
        <v>1.94</v>
      </c>
      <c r="G31" s="48"/>
      <c r="H31" s="57">
        <f t="shared" si="2"/>
        <v>0</v>
      </c>
      <c r="I31" s="58">
        <f t="shared" si="3"/>
        <v>0</v>
      </c>
    </row>
    <row r="32" spans="1:9" s="47" customFormat="1">
      <c r="A32" s="48"/>
      <c r="B32" s="51"/>
      <c r="C32" s="51" t="s">
        <v>226</v>
      </c>
      <c r="D32" s="48" t="s">
        <v>227</v>
      </c>
      <c r="E32" s="48" t="s">
        <v>223</v>
      </c>
      <c r="F32" s="52">
        <v>6.75</v>
      </c>
      <c r="G32" s="48"/>
      <c r="H32" s="57">
        <f t="shared" si="2"/>
        <v>0</v>
      </c>
      <c r="I32" s="58">
        <f t="shared" si="3"/>
        <v>0</v>
      </c>
    </row>
    <row r="33" spans="1:9" s="47" customFormat="1" ht="37.5">
      <c r="A33" s="48"/>
      <c r="B33" s="51"/>
      <c r="C33" s="51" t="s">
        <v>228</v>
      </c>
      <c r="D33" s="48" t="s">
        <v>229</v>
      </c>
      <c r="E33" s="48" t="s">
        <v>230</v>
      </c>
      <c r="F33" s="52">
        <v>22.5</v>
      </c>
      <c r="G33" s="48"/>
      <c r="H33" s="57">
        <f t="shared" si="2"/>
        <v>0</v>
      </c>
      <c r="I33" s="58">
        <f t="shared" si="3"/>
        <v>0</v>
      </c>
    </row>
    <row r="34" spans="1:9" s="47" customFormat="1" ht="75">
      <c r="A34" s="48"/>
      <c r="B34" s="51"/>
      <c r="C34" s="51" t="s">
        <v>231</v>
      </c>
      <c r="D34" s="48" t="s">
        <v>232</v>
      </c>
      <c r="E34" s="48" t="s">
        <v>223</v>
      </c>
      <c r="F34" s="52">
        <v>2.5</v>
      </c>
      <c r="G34" s="48"/>
      <c r="H34" s="57">
        <f t="shared" si="2"/>
        <v>0</v>
      </c>
      <c r="I34" s="58">
        <f t="shared" si="3"/>
        <v>0</v>
      </c>
    </row>
    <row r="35" spans="1:9" s="47" customFormat="1" ht="37.5">
      <c r="A35" s="48"/>
      <c r="B35" s="51"/>
      <c r="C35" s="51" t="s">
        <v>233</v>
      </c>
      <c r="D35" s="48" t="s">
        <v>234</v>
      </c>
      <c r="E35" s="48" t="s">
        <v>223</v>
      </c>
      <c r="F35" s="52">
        <v>2.5</v>
      </c>
      <c r="G35" s="48"/>
      <c r="H35" s="57">
        <f t="shared" si="2"/>
        <v>0</v>
      </c>
      <c r="I35" s="58">
        <f t="shared" si="3"/>
        <v>0</v>
      </c>
    </row>
    <row r="36" spans="1:9" s="47" customFormat="1">
      <c r="A36" s="48"/>
      <c r="B36" s="49"/>
      <c r="C36" s="46"/>
      <c r="D36" s="49" t="s">
        <v>235</v>
      </c>
      <c r="E36" s="49"/>
      <c r="F36" s="49"/>
      <c r="G36" s="48"/>
      <c r="H36" s="48"/>
      <c r="I36" s="53">
        <f>SUM(I30:I35)</f>
        <v>0</v>
      </c>
    </row>
    <row r="37" spans="1:9" s="47" customFormat="1">
      <c r="A37" s="48"/>
      <c r="B37" s="49"/>
      <c r="C37" s="54" t="s">
        <v>236</v>
      </c>
      <c r="D37" s="49" t="s">
        <v>237</v>
      </c>
      <c r="E37" s="49"/>
      <c r="F37" s="49"/>
      <c r="G37" s="48"/>
      <c r="H37" s="48"/>
      <c r="I37" s="48"/>
    </row>
    <row r="38" spans="1:9" s="47" customFormat="1">
      <c r="A38" s="48"/>
      <c r="B38" s="51"/>
      <c r="C38" s="51" t="s">
        <v>238</v>
      </c>
      <c r="D38" s="48" t="s">
        <v>239</v>
      </c>
      <c r="E38" s="48" t="s">
        <v>240</v>
      </c>
      <c r="F38" s="52">
        <v>10</v>
      </c>
      <c r="G38" s="48"/>
      <c r="H38" s="57">
        <f t="shared" ref="H38:H41" si="4">ROUND(((G38*$H$6)+G38),2)</f>
        <v>0</v>
      </c>
      <c r="I38" s="58">
        <f t="shared" ref="I38:I41" si="5">ROUND(H38*F38,2)</f>
        <v>0</v>
      </c>
    </row>
    <row r="39" spans="1:9" s="47" customFormat="1">
      <c r="A39" s="48"/>
      <c r="B39" s="51"/>
      <c r="C39" s="51" t="s">
        <v>241</v>
      </c>
      <c r="D39" s="48" t="s">
        <v>242</v>
      </c>
      <c r="E39" s="48" t="s">
        <v>190</v>
      </c>
      <c r="F39" s="52">
        <v>1</v>
      </c>
      <c r="G39" s="48"/>
      <c r="H39" s="57">
        <f t="shared" si="4"/>
        <v>0</v>
      </c>
      <c r="I39" s="58">
        <f t="shared" si="5"/>
        <v>0</v>
      </c>
    </row>
    <row r="40" spans="1:9" s="47" customFormat="1">
      <c r="A40" s="48"/>
      <c r="B40" s="51"/>
      <c r="C40" s="51" t="s">
        <v>243</v>
      </c>
      <c r="D40" s="48" t="s">
        <v>244</v>
      </c>
      <c r="E40" s="48" t="s">
        <v>190</v>
      </c>
      <c r="F40" s="52">
        <v>1</v>
      </c>
      <c r="G40" s="48"/>
      <c r="H40" s="57">
        <f t="shared" si="4"/>
        <v>0</v>
      </c>
      <c r="I40" s="58">
        <f t="shared" si="5"/>
        <v>0</v>
      </c>
    </row>
    <row r="41" spans="1:9" s="47" customFormat="1">
      <c r="A41" s="48"/>
      <c r="B41" s="51"/>
      <c r="C41" s="51" t="s">
        <v>245</v>
      </c>
      <c r="D41" s="48" t="s">
        <v>246</v>
      </c>
      <c r="E41" s="48" t="s">
        <v>190</v>
      </c>
      <c r="F41" s="52">
        <v>1</v>
      </c>
      <c r="G41" s="48"/>
      <c r="H41" s="57">
        <f t="shared" si="4"/>
        <v>0</v>
      </c>
      <c r="I41" s="58">
        <f t="shared" si="5"/>
        <v>0</v>
      </c>
    </row>
    <row r="42" spans="1:9" s="47" customFormat="1">
      <c r="A42" s="48"/>
      <c r="B42" s="49"/>
      <c r="C42" s="46"/>
      <c r="D42" s="49" t="s">
        <v>247</v>
      </c>
      <c r="E42" s="49"/>
      <c r="F42" s="49"/>
      <c r="G42" s="48"/>
      <c r="H42" s="48"/>
      <c r="I42" s="53">
        <f>SUM(I38:I41)</f>
        <v>0</v>
      </c>
    </row>
    <row r="43" spans="1:9" s="47" customFormat="1">
      <c r="A43" s="48"/>
      <c r="B43" s="49"/>
      <c r="C43" s="54" t="s">
        <v>248</v>
      </c>
      <c r="D43" s="49" t="s">
        <v>249</v>
      </c>
      <c r="E43" s="49"/>
      <c r="F43" s="49"/>
      <c r="G43" s="48"/>
      <c r="H43" s="48"/>
      <c r="I43" s="48"/>
    </row>
    <row r="44" spans="1:9" s="47" customFormat="1" ht="37.5">
      <c r="A44" s="48"/>
      <c r="B44" s="51"/>
      <c r="C44" s="51" t="s">
        <v>250</v>
      </c>
      <c r="D44" s="48" t="s">
        <v>251</v>
      </c>
      <c r="E44" s="48" t="s">
        <v>190</v>
      </c>
      <c r="F44" s="52">
        <v>1</v>
      </c>
      <c r="G44" s="48"/>
      <c r="H44" s="57">
        <f t="shared" ref="H44" si="6">ROUND(((G44*$H$6)+G44),2)</f>
        <v>0</v>
      </c>
      <c r="I44" s="58">
        <f t="shared" ref="I44" si="7">ROUND(H44*F44,2)</f>
        <v>0</v>
      </c>
    </row>
    <row r="45" spans="1:9" s="47" customFormat="1">
      <c r="A45" s="48"/>
      <c r="B45" s="49"/>
      <c r="C45" s="46"/>
      <c r="D45" s="49" t="s">
        <v>252</v>
      </c>
      <c r="E45" s="49"/>
      <c r="F45" s="49"/>
      <c r="G45" s="48"/>
      <c r="H45" s="48"/>
      <c r="I45" s="53">
        <f>SUM(I44)</f>
        <v>0</v>
      </c>
    </row>
    <row r="46" spans="1:9" s="47" customFormat="1">
      <c r="A46" s="48"/>
      <c r="B46" s="49"/>
      <c r="C46" s="46"/>
      <c r="D46" s="49" t="s">
        <v>253</v>
      </c>
      <c r="E46" s="49"/>
      <c r="F46" s="49"/>
      <c r="G46" s="48"/>
      <c r="H46" s="48"/>
      <c r="I46" s="53">
        <f>I36+I42+I45</f>
        <v>0</v>
      </c>
    </row>
    <row r="47" spans="1:9" s="47" customFormat="1">
      <c r="A47" s="48"/>
      <c r="B47" s="49"/>
      <c r="C47" s="46"/>
      <c r="D47" s="49"/>
      <c r="E47" s="49"/>
      <c r="F47" s="49"/>
      <c r="G47" s="48"/>
      <c r="H47" s="48"/>
      <c r="I47" s="48"/>
    </row>
    <row r="48" spans="1:9" s="47" customFormat="1">
      <c r="A48" s="48"/>
      <c r="B48" s="48"/>
      <c r="C48" s="59"/>
      <c r="D48" s="25" t="s">
        <v>254</v>
      </c>
      <c r="E48" s="25"/>
      <c r="F48" s="25"/>
      <c r="G48" s="25"/>
      <c r="H48" s="25"/>
      <c r="I48" s="33">
        <f>I27+I46</f>
        <v>0</v>
      </c>
    </row>
  </sheetData>
  <mergeCells count="6">
    <mergeCell ref="A1:D1"/>
    <mergeCell ref="A2:D2"/>
    <mergeCell ref="A3:D3"/>
    <mergeCell ref="A6:F6"/>
    <mergeCell ref="A7:F7"/>
    <mergeCell ref="A8:B8"/>
  </mergeCells>
  <pageMargins left="0.78740157480314965" right="0.59055118110236227" top="0.78740157480314965" bottom="0.59055118110236227" header="0" footer="0"/>
  <pageSetup paperSize="9" scale="74" orientation="landscape" verticalDpi="0" r:id="rId1"/>
</worksheet>
</file>

<file path=xl/worksheets/sheet3.xml><?xml version="1.0" encoding="utf-8"?>
<worksheet xmlns="http://schemas.openxmlformats.org/spreadsheetml/2006/main" xmlns:r="http://schemas.openxmlformats.org/officeDocument/2006/relationships">
  <dimension ref="A1:D14"/>
  <sheetViews>
    <sheetView showGridLines="0" workbookViewId="0">
      <selection activeCell="B18" sqref="B18"/>
    </sheetView>
  </sheetViews>
  <sheetFormatPr defaultRowHeight="15"/>
  <cols>
    <col min="1" max="1" width="9.85546875" style="34" customWidth="1"/>
    <col min="2" max="2" width="55.140625" style="34" customWidth="1"/>
    <col min="3" max="3" width="18.28515625" style="34" customWidth="1"/>
    <col min="4" max="16384" width="9.140625" style="34"/>
  </cols>
  <sheetData>
    <row r="1" spans="1:4" s="23" customFormat="1" ht="18.75">
      <c r="A1" s="23" t="s">
        <v>0</v>
      </c>
      <c r="D1" s="30"/>
    </row>
    <row r="2" spans="1:4" s="23" customFormat="1" ht="18.75">
      <c r="A2" s="23" t="s">
        <v>1</v>
      </c>
      <c r="C2" s="31"/>
      <c r="D2" s="30"/>
    </row>
    <row r="3" spans="1:4" s="23" customFormat="1" ht="18.75">
      <c r="A3" s="23" t="s">
        <v>151</v>
      </c>
      <c r="C3" s="31"/>
      <c r="D3" s="30"/>
    </row>
    <row r="4" spans="1:4" s="23" customFormat="1" ht="18.75">
      <c r="C4" s="31"/>
      <c r="D4" s="30"/>
    </row>
    <row r="5" spans="1:4" s="23" customFormat="1" ht="18.75">
      <c r="A5" s="23" t="s">
        <v>181</v>
      </c>
      <c r="C5" s="31"/>
      <c r="D5" s="30"/>
    </row>
    <row r="6" spans="1:4" s="23" customFormat="1" ht="18.75">
      <c r="C6" s="31"/>
      <c r="D6" s="30"/>
    </row>
    <row r="8" spans="1:4" ht="29.25" customHeight="1">
      <c r="A8" s="32" t="s">
        <v>182</v>
      </c>
      <c r="B8" s="32"/>
      <c r="C8" s="33" t="s">
        <v>9</v>
      </c>
    </row>
    <row r="10" spans="1:4" ht="29.25" customHeight="1">
      <c r="A10" s="35" t="s">
        <v>183</v>
      </c>
      <c r="B10" s="35"/>
      <c r="C10" s="36">
        <f>[1]Subestação!I97</f>
        <v>0</v>
      </c>
    </row>
    <row r="11" spans="1:4">
      <c r="A11" s="37"/>
      <c r="B11" s="37"/>
      <c r="C11" s="38"/>
    </row>
    <row r="12" spans="1:4" ht="27.75" customHeight="1">
      <c r="A12" s="35" t="s">
        <v>184</v>
      </c>
      <c r="B12" s="35"/>
      <c r="C12" s="36">
        <f>[1]Barrilete!I48</f>
        <v>0</v>
      </c>
    </row>
    <row r="13" spans="1:4">
      <c r="A13" s="38"/>
      <c r="B13" s="38"/>
      <c r="C13" s="38"/>
    </row>
    <row r="14" spans="1:4" ht="27.75" customHeight="1">
      <c r="A14" s="38"/>
      <c r="B14" s="39" t="s">
        <v>185</v>
      </c>
      <c r="C14" s="36">
        <f>C10+C12</f>
        <v>0</v>
      </c>
    </row>
  </sheetData>
  <mergeCells count="3">
    <mergeCell ref="A8:B8"/>
    <mergeCell ref="A10:B10"/>
    <mergeCell ref="A12:B12"/>
  </mergeCells>
  <pageMargins left="0.78740157480314965" right="0.59055118110236227" top="0.78740157480314965" bottom="0.59055118110236227"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SUBESTAÇÃO</vt:lpstr>
      <vt:lpstr>BARRILETE</vt:lpstr>
      <vt:lpstr>RESUMO</vt:lpstr>
      <vt:lpstr>SUBESTAÇÃO!Area_de_impressao</vt:lpstr>
      <vt:lpstr>BARRILETE!Titulos_de_impressao</vt:lpstr>
      <vt:lpstr>SUBESTAÇÃO!Titulos_de_impressao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697308</dc:creator>
  <cp:lastModifiedBy>04734-1</cp:lastModifiedBy>
  <cp:lastPrinted>2018-08-29T13:48:42Z</cp:lastPrinted>
  <dcterms:created xsi:type="dcterms:W3CDTF">2016-05-04T13:02:13Z</dcterms:created>
  <dcterms:modified xsi:type="dcterms:W3CDTF">2018-08-29T13:53:05Z</dcterms:modified>
</cp:coreProperties>
</file>